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9120" yWindow="20" windowWidth="10200" windowHeight="8000" tabRatio="911"/>
  </bookViews>
  <sheets>
    <sheet name="Highlights" sheetId="11" r:id="rId1"/>
    <sheet name="PL annual" sheetId="1" r:id="rId2"/>
    <sheet name="PL 1Q" sheetId="4" r:id="rId3"/>
    <sheet name="PL 1H" sheetId="21" r:id="rId4"/>
    <sheet name="PL　9months" sheetId="18" r:id="rId5"/>
    <sheet name="BS" sheetId="22" r:id="rId6"/>
    <sheet name="CF annual" sheetId="8" r:id="rId7"/>
    <sheet name="CF 1Q" sheetId="10" r:id="rId8"/>
    <sheet name="CF 1H" sheetId="23" r:id="rId9"/>
    <sheet name="CF 9months" sheetId="16" r:id="rId10"/>
    <sheet name="Previous Seg1" sheetId="12" r:id="rId11"/>
    <sheet name="Previous Seg2" sheetId="17" r:id="rId12"/>
    <sheet name="New　Seg" sheetId="24" r:id="rId13"/>
  </sheets>
  <definedNames>
    <definedName name="_xlnm.Print_Area" localSheetId="10">'Previous Seg1'!$A$1:$Y$46</definedName>
    <definedName name="_xlnm.Print_Titles" localSheetId="5">BS!$A:$B</definedName>
    <definedName name="_xlnm.Print_Titles" localSheetId="9">'CF 9months'!#REF!</definedName>
    <definedName name="_xlnm.Print_Titles" localSheetId="10">'Previous Seg1'!$B:$D</definedName>
    <definedName name="_xlnm.Print_Titles" localSheetId="11">'Previous Seg2'!$B:$D</definedName>
  </definedNames>
  <calcPr calcId="145621"/>
</workbook>
</file>

<file path=xl/calcChain.xml><?xml version="1.0" encoding="utf-8"?>
<calcChain xmlns="http://schemas.openxmlformats.org/spreadsheetml/2006/main">
  <c r="N6" i="21" l="1"/>
  <c r="T42" i="24" l="1"/>
  <c r="Q42" i="24"/>
  <c r="P42" i="24" s="1"/>
  <c r="M42" i="24"/>
  <c r="J42" i="24"/>
  <c r="I42" i="24"/>
  <c r="F42" i="24"/>
  <c r="T41" i="24"/>
  <c r="Q41" i="24"/>
  <c r="P41" i="24"/>
  <c r="M41" i="24"/>
  <c r="J41" i="24"/>
  <c r="I41" i="24" s="1"/>
  <c r="F41" i="24"/>
  <c r="T38" i="24"/>
  <c r="Q38" i="24"/>
  <c r="P38" i="24" s="1"/>
  <c r="M38" i="24"/>
  <c r="J38" i="24"/>
  <c r="I38" i="24"/>
  <c r="F38" i="24"/>
  <c r="T37" i="24"/>
  <c r="Q37" i="24"/>
  <c r="P37" i="24"/>
  <c r="M37" i="24"/>
  <c r="J37" i="24"/>
  <c r="I37" i="24" s="1"/>
  <c r="F37" i="24"/>
  <c r="T36" i="24"/>
  <c r="Q36" i="24"/>
  <c r="P36" i="24" s="1"/>
  <c r="M36" i="24"/>
  <c r="J36" i="24"/>
  <c r="I36" i="24"/>
  <c r="F36" i="24"/>
  <c r="T32" i="24"/>
  <c r="Q32" i="24"/>
  <c r="P32" i="24"/>
  <c r="M32" i="24"/>
  <c r="J32" i="24"/>
  <c r="I32" i="24" s="1"/>
  <c r="F32" i="24"/>
  <c r="T31" i="24"/>
  <c r="Q31" i="24"/>
  <c r="P31" i="24" s="1"/>
  <c r="M31" i="24"/>
  <c r="J31" i="24"/>
  <c r="I31" i="24"/>
  <c r="F31" i="24"/>
  <c r="T30" i="24"/>
  <c r="Q30" i="24"/>
  <c r="P30" i="24"/>
  <c r="M30" i="24"/>
  <c r="J30" i="24"/>
  <c r="I30" i="24" s="1"/>
  <c r="F30" i="24"/>
  <c r="T29" i="24"/>
  <c r="Q29" i="24"/>
  <c r="P29" i="24" s="1"/>
  <c r="M29" i="24"/>
  <c r="J29" i="24"/>
  <c r="I29" i="24"/>
  <c r="F29" i="24"/>
  <c r="T28" i="24"/>
  <c r="M28" i="24"/>
  <c r="F28" i="24"/>
  <c r="T27" i="24"/>
  <c r="M27" i="24"/>
  <c r="F27" i="24"/>
  <c r="T26" i="24"/>
  <c r="Q26" i="24"/>
  <c r="P26" i="24"/>
  <c r="M26" i="24"/>
  <c r="J26" i="24"/>
  <c r="I26" i="24" s="1"/>
  <c r="F26" i="24"/>
  <c r="T25" i="24"/>
  <c r="Q25" i="24"/>
  <c r="P25" i="24" s="1"/>
  <c r="M25" i="24"/>
  <c r="J25" i="24"/>
  <c r="I25" i="24"/>
  <c r="F25" i="24"/>
  <c r="T24" i="24"/>
  <c r="Q24" i="24"/>
  <c r="P24" i="24"/>
  <c r="M24" i="24"/>
  <c r="J24" i="24"/>
  <c r="I24" i="24" s="1"/>
  <c r="F24" i="24"/>
  <c r="T23" i="24"/>
  <c r="Q23" i="24"/>
  <c r="P23" i="24" s="1"/>
  <c r="M23" i="24"/>
  <c r="J23" i="24"/>
  <c r="I23" i="24"/>
  <c r="F23" i="24"/>
  <c r="T22" i="24"/>
  <c r="M22" i="24"/>
  <c r="F22" i="24"/>
  <c r="T21" i="24"/>
  <c r="M21" i="24"/>
  <c r="F21" i="24"/>
  <c r="T20" i="24"/>
  <c r="Q20" i="24"/>
  <c r="P20" i="24"/>
  <c r="M20" i="24"/>
  <c r="J20" i="24"/>
  <c r="I20" i="24" s="1"/>
  <c r="F20" i="24"/>
  <c r="T19" i="24"/>
  <c r="Q19" i="24"/>
  <c r="P19" i="24" s="1"/>
  <c r="M19" i="24"/>
  <c r="J19" i="24"/>
  <c r="I19" i="24"/>
  <c r="F19" i="24"/>
  <c r="T18" i="24"/>
  <c r="Q18" i="24"/>
  <c r="P18" i="24"/>
  <c r="M18" i="24"/>
  <c r="J18" i="24"/>
  <c r="I18" i="24" s="1"/>
  <c r="F18" i="24"/>
  <c r="T17" i="24"/>
  <c r="Q17" i="24"/>
  <c r="P17" i="24" s="1"/>
  <c r="M17" i="24"/>
  <c r="J17" i="24"/>
  <c r="I17" i="24"/>
  <c r="F17" i="24"/>
  <c r="T16" i="24"/>
  <c r="M16" i="24"/>
  <c r="F16" i="24"/>
  <c r="T15" i="24"/>
  <c r="M15" i="24"/>
  <c r="F15" i="24"/>
  <c r="T14" i="24"/>
  <c r="Q14" i="24"/>
  <c r="P14" i="24"/>
  <c r="M14" i="24"/>
  <c r="J14" i="24"/>
  <c r="I14" i="24" s="1"/>
  <c r="F14" i="24"/>
  <c r="T13" i="24"/>
  <c r="Q13" i="24"/>
  <c r="P13" i="24" s="1"/>
  <c r="M13" i="24"/>
  <c r="J13" i="24"/>
  <c r="I13" i="24"/>
  <c r="F13" i="24"/>
  <c r="T12" i="24"/>
  <c r="Q12" i="24"/>
  <c r="P12" i="24"/>
  <c r="M12" i="24"/>
  <c r="J12" i="24"/>
  <c r="I12" i="24" s="1"/>
  <c r="F12" i="24"/>
  <c r="T11" i="24"/>
  <c r="Q11" i="24"/>
  <c r="P11" i="24" s="1"/>
  <c r="M11" i="24"/>
  <c r="J11" i="24"/>
  <c r="I11" i="24"/>
  <c r="F11" i="24"/>
  <c r="T10" i="24"/>
  <c r="M10" i="24"/>
  <c r="F10" i="24"/>
  <c r="T9" i="24"/>
  <c r="M9" i="24"/>
  <c r="F9" i="24"/>
  <c r="T8" i="24"/>
  <c r="Q8" i="24"/>
  <c r="P8" i="24"/>
  <c r="M8" i="24"/>
  <c r="J8" i="24"/>
  <c r="I8" i="24" s="1"/>
  <c r="F8" i="24"/>
  <c r="T7" i="24"/>
  <c r="Q7" i="24"/>
  <c r="P7" i="24" s="1"/>
  <c r="M7" i="24"/>
  <c r="J7" i="24"/>
  <c r="I7" i="24"/>
  <c r="F7" i="24"/>
  <c r="T6" i="24"/>
  <c r="Q6" i="24"/>
  <c r="P6" i="24"/>
  <c r="M6" i="24"/>
  <c r="J6" i="24"/>
  <c r="I6" i="24" s="1"/>
  <c r="F6" i="24"/>
  <c r="T5" i="24"/>
  <c r="Q5" i="24"/>
  <c r="P5" i="24" s="1"/>
  <c r="M5" i="24"/>
  <c r="J5" i="24"/>
  <c r="I5" i="24"/>
  <c r="F5" i="24"/>
  <c r="M22" i="11" l="1"/>
  <c r="M21" i="11"/>
  <c r="M6" i="1" l="1"/>
  <c r="M29" i="11"/>
  <c r="M28" i="11"/>
  <c r="M27" i="11"/>
  <c r="M26" i="11"/>
  <c r="M25" i="11"/>
  <c r="L6" i="1"/>
  <c r="L29" i="11"/>
  <c r="L28" i="11"/>
  <c r="L27" i="11"/>
  <c r="L26" i="11"/>
  <c r="L25" i="11"/>
  <c r="L22" i="11"/>
  <c r="L21" i="11"/>
  <c r="K22" i="11"/>
  <c r="J22" i="11"/>
  <c r="I22" i="11"/>
  <c r="H22" i="11"/>
  <c r="G22" i="11"/>
  <c r="E22" i="11"/>
  <c r="D22" i="11"/>
  <c r="K21" i="11"/>
  <c r="J21" i="11"/>
  <c r="I21" i="11"/>
  <c r="H21" i="11"/>
  <c r="G21" i="11"/>
  <c r="F21" i="11"/>
  <c r="E21" i="11"/>
  <c r="D21" i="11"/>
  <c r="AS36" i="17"/>
  <c r="AR36" i="17" s="1"/>
  <c r="AS35" i="17"/>
  <c r="AR35" i="17" s="1"/>
  <c r="AS32" i="17"/>
  <c r="AR32" i="17" s="1"/>
  <c r="AS31" i="17"/>
  <c r="AR31" i="17" s="1"/>
  <c r="AS30" i="17"/>
  <c r="AR30" i="17" s="1"/>
  <c r="AS26" i="17"/>
  <c r="AR26" i="17" s="1"/>
  <c r="AS25" i="17"/>
  <c r="AR25" i="17" s="1"/>
  <c r="AS24" i="17"/>
  <c r="AR24" i="17" s="1"/>
  <c r="AS23" i="17"/>
  <c r="AR23" i="17" s="1"/>
  <c r="AS20" i="17"/>
  <c r="AR20" i="17" s="1"/>
  <c r="AS19" i="17"/>
  <c r="AR19" i="17" s="1"/>
  <c r="AS18" i="17"/>
  <c r="AR18" i="17" s="1"/>
  <c r="AS17" i="17"/>
  <c r="AR17" i="17" s="1"/>
  <c r="AS14" i="17"/>
  <c r="AR14" i="17" s="1"/>
  <c r="AS13" i="17"/>
  <c r="AR13" i="17" s="1"/>
  <c r="AS12" i="17"/>
  <c r="AR12" i="17" s="1"/>
  <c r="AS11" i="17"/>
  <c r="AR11" i="17" s="1"/>
  <c r="AS8" i="17"/>
  <c r="AR8" i="17" s="1"/>
  <c r="AS7" i="17"/>
  <c r="AR7" i="17" s="1"/>
  <c r="AS6" i="17"/>
  <c r="AR6" i="17" s="1"/>
  <c r="AS5" i="17"/>
  <c r="AR5" i="17" s="1"/>
  <c r="K29" i="11"/>
  <c r="K27" i="11"/>
  <c r="K25" i="11"/>
  <c r="K12" i="11"/>
  <c r="K26" i="11" s="1"/>
  <c r="AO36" i="17"/>
  <c r="AO35" i="17"/>
  <c r="AO34" i="17"/>
  <c r="AO33" i="17"/>
  <c r="AO32" i="17"/>
  <c r="AO31" i="17"/>
  <c r="AO30" i="17"/>
  <c r="AO29" i="17"/>
  <c r="AO28" i="17"/>
  <c r="AO27" i="17"/>
  <c r="AO26" i="17"/>
  <c r="AO25" i="17"/>
  <c r="AO24" i="17"/>
  <c r="AO23" i="17"/>
  <c r="AO22" i="17"/>
  <c r="AO21" i="17"/>
  <c r="AO20" i="17"/>
  <c r="AO19" i="17"/>
  <c r="AO18" i="17"/>
  <c r="AO17" i="17"/>
  <c r="AO16" i="17"/>
  <c r="AO15" i="17"/>
  <c r="AO14" i="17"/>
  <c r="AO13" i="17"/>
  <c r="AO12" i="17"/>
  <c r="AO11" i="17"/>
  <c r="AO10" i="17"/>
  <c r="AO9" i="17"/>
  <c r="AO8" i="17"/>
  <c r="AO7" i="17"/>
  <c r="AO6" i="17"/>
  <c r="AO5" i="17"/>
  <c r="F5" i="17"/>
  <c r="J5" i="17"/>
  <c r="I5" i="17" s="1"/>
  <c r="M5" i="17"/>
  <c r="Q5" i="17"/>
  <c r="P5" i="17" s="1"/>
  <c r="T5" i="17"/>
  <c r="V5" i="17"/>
  <c r="X5" i="17"/>
  <c r="W5" i="17" s="1"/>
  <c r="AA5" i="17"/>
  <c r="AE5" i="17"/>
  <c r="AD5" i="17" s="1"/>
  <c r="AH5" i="17"/>
  <c r="AL5" i="17"/>
  <c r="AK5" i="17" s="1"/>
  <c r="F6" i="17"/>
  <c r="I6" i="17"/>
  <c r="J6" i="17"/>
  <c r="M6" i="17"/>
  <c r="Q6" i="17"/>
  <c r="P6" i="17" s="1"/>
  <c r="T6" i="17"/>
  <c r="V6" i="17"/>
  <c r="X6" i="17"/>
  <c r="W6" i="17" s="1"/>
  <c r="AA6" i="17"/>
  <c r="AD6" i="17"/>
  <c r="AE6" i="17"/>
  <c r="AH6" i="17"/>
  <c r="AL6" i="17"/>
  <c r="AK6" i="17" s="1"/>
  <c r="F7" i="17"/>
  <c r="I7" i="17"/>
  <c r="J7" i="17"/>
  <c r="M7" i="17"/>
  <c r="Q7" i="17"/>
  <c r="P7" i="17" s="1"/>
  <c r="T7" i="17"/>
  <c r="V7" i="17"/>
  <c r="W7" i="17" s="1"/>
  <c r="X7" i="17"/>
  <c r="AA7" i="17"/>
  <c r="AD7" i="17"/>
  <c r="AE7" i="17"/>
  <c r="AH7" i="17"/>
  <c r="AL7" i="17"/>
  <c r="AK7" i="17" s="1"/>
  <c r="F8" i="17"/>
  <c r="J8" i="17"/>
  <c r="I8" i="17" s="1"/>
  <c r="M8" i="17"/>
  <c r="P8" i="17"/>
  <c r="Q8" i="17"/>
  <c r="T8" i="17"/>
  <c r="V8" i="17"/>
  <c r="W8" i="17" s="1"/>
  <c r="X8" i="17"/>
  <c r="AA8" i="17"/>
  <c r="AE8" i="17"/>
  <c r="AD8" i="17" s="1"/>
  <c r="AH8" i="17"/>
  <c r="AL8" i="17"/>
  <c r="AK8" i="17" s="1"/>
  <c r="F9" i="17"/>
  <c r="M9" i="17"/>
  <c r="AA9" i="17"/>
  <c r="AH9" i="17"/>
  <c r="F10" i="17"/>
  <c r="M10" i="17"/>
  <c r="AA10" i="17"/>
  <c r="AH10" i="17"/>
  <c r="F11" i="17"/>
  <c r="J11" i="17"/>
  <c r="I11" i="17" s="1"/>
  <c r="M11" i="17"/>
  <c r="P11" i="17"/>
  <c r="Q11" i="17"/>
  <c r="T11" i="17"/>
  <c r="V11" i="17"/>
  <c r="X11" i="17"/>
  <c r="W11" i="17" s="1"/>
  <c r="AA11" i="17"/>
  <c r="AE11" i="17"/>
  <c r="AD11" i="17" s="1"/>
  <c r="AH11" i="17"/>
  <c r="AK11" i="17"/>
  <c r="AL11" i="17"/>
  <c r="F12" i="17"/>
  <c r="J12" i="17"/>
  <c r="I12" i="17" s="1"/>
  <c r="M12" i="17"/>
  <c r="P12" i="17"/>
  <c r="Q12" i="17"/>
  <c r="T12" i="17"/>
  <c r="V12" i="17"/>
  <c r="W12" i="17"/>
  <c r="X12" i="17"/>
  <c r="AA12" i="17"/>
  <c r="AE12" i="17"/>
  <c r="AD12" i="17" s="1"/>
  <c r="AH12" i="17"/>
  <c r="AK12" i="17"/>
  <c r="AL12" i="17"/>
  <c r="F13" i="17"/>
  <c r="J13" i="17"/>
  <c r="I13" i="17" s="1"/>
  <c r="M13" i="17"/>
  <c r="P13" i="17"/>
  <c r="Q13" i="17"/>
  <c r="T13" i="17"/>
  <c r="V13" i="17"/>
  <c r="W13" i="17"/>
  <c r="X13" i="17"/>
  <c r="AA13" i="17"/>
  <c r="AE13" i="17"/>
  <c r="AD13" i="17" s="1"/>
  <c r="AH13" i="17"/>
  <c r="AK13" i="17"/>
  <c r="AL13" i="17"/>
  <c r="F14" i="17"/>
  <c r="J14" i="17"/>
  <c r="I14" i="17" s="1"/>
  <c r="M14" i="17"/>
  <c r="Q14" i="17"/>
  <c r="P14" i="17" s="1"/>
  <c r="T14" i="17"/>
  <c r="V14" i="17"/>
  <c r="X14" i="17"/>
  <c r="W14" i="17" s="1"/>
  <c r="AA14" i="17"/>
  <c r="AE14" i="17"/>
  <c r="AD14" i="17" s="1"/>
  <c r="AH14" i="17"/>
  <c r="AL14" i="17"/>
  <c r="AK14" i="17" s="1"/>
  <c r="F15" i="17"/>
  <c r="M15" i="17"/>
  <c r="AA15" i="17"/>
  <c r="AH15" i="17"/>
  <c r="F16" i="17"/>
  <c r="M16" i="17"/>
  <c r="AA16" i="17"/>
  <c r="AH16" i="17"/>
  <c r="E17" i="17"/>
  <c r="I17" i="17"/>
  <c r="J17" i="17"/>
  <c r="M17" i="17"/>
  <c r="Q17" i="17"/>
  <c r="P17" i="17" s="1"/>
  <c r="T17" i="17"/>
  <c r="V17" i="17"/>
  <c r="X17" i="17"/>
  <c r="W17" i="17" s="1"/>
  <c r="AA17" i="17"/>
  <c r="AE17" i="17"/>
  <c r="AD17" i="17" s="1"/>
  <c r="AH17" i="17"/>
  <c r="AL17" i="17"/>
  <c r="AK17" i="17" s="1"/>
  <c r="E18" i="17"/>
  <c r="I18" i="17"/>
  <c r="J18" i="17"/>
  <c r="M18" i="17"/>
  <c r="Q18" i="17"/>
  <c r="P18" i="17" s="1"/>
  <c r="T18" i="17"/>
  <c r="V18" i="17"/>
  <c r="X18" i="17"/>
  <c r="W18" i="17" s="1"/>
  <c r="AA18" i="17"/>
  <c r="AE18" i="17"/>
  <c r="AD18" i="17" s="1"/>
  <c r="AH18" i="17"/>
  <c r="AL18" i="17"/>
  <c r="AK18" i="17" s="1"/>
  <c r="E19" i="17"/>
  <c r="I19" i="17"/>
  <c r="J19" i="17"/>
  <c r="M19" i="17"/>
  <c r="P19" i="17"/>
  <c r="Q19" i="17"/>
  <c r="T19" i="17"/>
  <c r="V19" i="17"/>
  <c r="X19" i="17"/>
  <c r="W19" i="17" s="1"/>
  <c r="AA19" i="17"/>
  <c r="AE19" i="17"/>
  <c r="AD19" i="17" s="1"/>
  <c r="AH19" i="17"/>
  <c r="AL19" i="17"/>
  <c r="AK19" i="17" s="1"/>
  <c r="E20" i="17"/>
  <c r="I20" i="17"/>
  <c r="J20" i="17"/>
  <c r="M20" i="17"/>
  <c r="P20" i="17"/>
  <c r="Q20" i="17"/>
  <c r="T20" i="17"/>
  <c r="V20" i="17"/>
  <c r="W20" i="17" s="1"/>
  <c r="X20" i="17"/>
  <c r="AA20" i="17"/>
  <c r="AD20" i="17"/>
  <c r="AE20" i="17"/>
  <c r="AH20" i="17"/>
  <c r="AL20" i="17"/>
  <c r="AK20" i="17" s="1"/>
  <c r="F21" i="17"/>
  <c r="M21" i="17"/>
  <c r="AA21" i="17"/>
  <c r="AH21" i="17"/>
  <c r="F22" i="17"/>
  <c r="M22" i="17"/>
  <c r="AA22" i="17"/>
  <c r="AH22" i="17"/>
  <c r="E23" i="17"/>
  <c r="I23" i="17"/>
  <c r="J23" i="17"/>
  <c r="M23" i="17"/>
  <c r="P23" i="17"/>
  <c r="Q23" i="17"/>
  <c r="T23" i="17"/>
  <c r="V23" i="17"/>
  <c r="W23" i="17" s="1"/>
  <c r="X23" i="17"/>
  <c r="AA23" i="17"/>
  <c r="AD23" i="17"/>
  <c r="AE23" i="17"/>
  <c r="AH23" i="17"/>
  <c r="AL23" i="17"/>
  <c r="AK23" i="17" s="1"/>
  <c r="E24" i="17"/>
  <c r="I24" i="17"/>
  <c r="J24" i="17"/>
  <c r="M24" i="17"/>
  <c r="P24" i="17"/>
  <c r="Q24" i="17"/>
  <c r="T24" i="17"/>
  <c r="V24" i="17"/>
  <c r="W24" i="17" s="1"/>
  <c r="X24" i="17"/>
  <c r="AA24" i="17"/>
  <c r="AD24" i="17"/>
  <c r="AE24" i="17"/>
  <c r="AH24" i="17"/>
  <c r="AL24" i="17"/>
  <c r="AK24" i="17" s="1"/>
  <c r="E25" i="17"/>
  <c r="I25" i="17"/>
  <c r="J25" i="17"/>
  <c r="M25" i="17"/>
  <c r="P25" i="17"/>
  <c r="Q25" i="17"/>
  <c r="T25" i="17"/>
  <c r="V25" i="17"/>
  <c r="W25" i="17" s="1"/>
  <c r="X25" i="17"/>
  <c r="AA25" i="17"/>
  <c r="AD25" i="17"/>
  <c r="AE25" i="17"/>
  <c r="AH25" i="17"/>
  <c r="AL25" i="17"/>
  <c r="AK25" i="17" s="1"/>
  <c r="E26" i="17"/>
  <c r="I26" i="17"/>
  <c r="J26" i="17"/>
  <c r="M26" i="17"/>
  <c r="P26" i="17"/>
  <c r="Q26" i="17"/>
  <c r="T26" i="17"/>
  <c r="V26" i="17"/>
  <c r="X26" i="17"/>
  <c r="W26" i="17" s="1"/>
  <c r="AA26" i="17"/>
  <c r="AD26" i="17"/>
  <c r="AE26" i="17"/>
  <c r="AH26" i="17"/>
  <c r="AL26" i="17"/>
  <c r="AK26" i="17" s="1"/>
  <c r="F27" i="17"/>
  <c r="M27" i="17"/>
  <c r="AA27" i="17"/>
  <c r="AH27" i="17"/>
  <c r="F28" i="17"/>
  <c r="M28" i="17"/>
  <c r="AA28" i="17"/>
  <c r="AH28" i="17"/>
  <c r="F29" i="17"/>
  <c r="M29" i="17"/>
  <c r="AA29" i="17"/>
  <c r="AH29" i="17"/>
  <c r="F30" i="17"/>
  <c r="I30" i="17"/>
  <c r="J30" i="17"/>
  <c r="M30" i="17"/>
  <c r="P30" i="17"/>
  <c r="Q30" i="17"/>
  <c r="T30" i="17"/>
  <c r="V30" i="17"/>
  <c r="W30" i="17" s="1"/>
  <c r="X30" i="17"/>
  <c r="AA30" i="17"/>
  <c r="AD30" i="17"/>
  <c r="AE30" i="17"/>
  <c r="AH30" i="17"/>
  <c r="AL30" i="17"/>
  <c r="AK30" i="17" s="1"/>
  <c r="F31" i="17"/>
  <c r="I31" i="17"/>
  <c r="J31" i="17"/>
  <c r="M31" i="17"/>
  <c r="P31" i="17"/>
  <c r="Q31" i="17"/>
  <c r="T31" i="17"/>
  <c r="V31" i="17"/>
  <c r="W31" i="17" s="1"/>
  <c r="X31" i="17"/>
  <c r="AA31" i="17"/>
  <c r="AD31" i="17"/>
  <c r="AE31" i="17"/>
  <c r="AH31" i="17"/>
  <c r="AL31" i="17"/>
  <c r="AK31" i="17" s="1"/>
  <c r="F32" i="17"/>
  <c r="I32" i="17"/>
  <c r="J32" i="17"/>
  <c r="M32" i="17"/>
  <c r="P32" i="17"/>
  <c r="Q32" i="17"/>
  <c r="T32" i="17"/>
  <c r="V32" i="17"/>
  <c r="W32" i="17" s="1"/>
  <c r="X32" i="17"/>
  <c r="AA32" i="17"/>
  <c r="AD32" i="17"/>
  <c r="AE32" i="17"/>
  <c r="AH32" i="17"/>
  <c r="AL32" i="17"/>
  <c r="AK32" i="17" s="1"/>
  <c r="F33" i="17"/>
  <c r="M33" i="17"/>
  <c r="AA33" i="17"/>
  <c r="AH33" i="17"/>
  <c r="F34" i="17"/>
  <c r="M34" i="17"/>
  <c r="AA34" i="17"/>
  <c r="AH34" i="17"/>
  <c r="F35" i="17"/>
  <c r="I35" i="17"/>
  <c r="J35" i="17"/>
  <c r="M35" i="17"/>
  <c r="P35" i="17"/>
  <c r="Q35" i="17"/>
  <c r="T35" i="17"/>
  <c r="V35" i="17"/>
  <c r="W35" i="17" s="1"/>
  <c r="X35" i="17"/>
  <c r="AA35" i="17"/>
  <c r="AD35" i="17"/>
  <c r="AE35" i="17"/>
  <c r="AH35" i="17"/>
  <c r="AL35" i="17"/>
  <c r="AK35" i="17" s="1"/>
  <c r="F36" i="17"/>
  <c r="I36" i="17"/>
  <c r="J36" i="17"/>
  <c r="M36" i="17"/>
  <c r="P36" i="17"/>
  <c r="Q36" i="17"/>
  <c r="T36" i="17"/>
  <c r="V36" i="17"/>
  <c r="W36" i="17" s="1"/>
  <c r="X36" i="17"/>
  <c r="AA36" i="17"/>
  <c r="AD36" i="17"/>
  <c r="AE36" i="17"/>
  <c r="AH36" i="17"/>
  <c r="AL36" i="17"/>
  <c r="AK36" i="17" s="1"/>
  <c r="F37" i="17"/>
  <c r="M37" i="17"/>
  <c r="AA37" i="17"/>
  <c r="AH37" i="17"/>
  <c r="F38" i="17"/>
  <c r="M38" i="17"/>
  <c r="AA38" i="17"/>
  <c r="AH38" i="17"/>
  <c r="F5" i="12"/>
  <c r="J5" i="12"/>
  <c r="I5" i="12" s="1"/>
  <c r="M5" i="12"/>
  <c r="Q5" i="12"/>
  <c r="P5" i="12" s="1"/>
  <c r="T5" i="12"/>
  <c r="W5" i="12"/>
  <c r="X5" i="12"/>
  <c r="F6" i="12"/>
  <c r="J6" i="12"/>
  <c r="I6" i="12" s="1"/>
  <c r="M6" i="12"/>
  <c r="Q6" i="12"/>
  <c r="P6" i="12" s="1"/>
  <c r="T6" i="12"/>
  <c r="X6" i="12"/>
  <c r="W6" i="12" s="1"/>
  <c r="F7" i="12"/>
  <c r="J7" i="12"/>
  <c r="I7" i="12" s="1"/>
  <c r="M7" i="12"/>
  <c r="Q7" i="12"/>
  <c r="P7" i="12" s="1"/>
  <c r="T7" i="12"/>
  <c r="X7" i="12"/>
  <c r="W7" i="12" s="1"/>
  <c r="F8" i="12"/>
  <c r="J8" i="12"/>
  <c r="I8" i="12" s="1"/>
  <c r="M8" i="12"/>
  <c r="Q8" i="12"/>
  <c r="P8" i="12" s="1"/>
  <c r="T8" i="12"/>
  <c r="X8" i="12"/>
  <c r="W8" i="12" s="1"/>
  <c r="F12" i="12"/>
  <c r="J12" i="12"/>
  <c r="I12" i="12" s="1"/>
  <c r="M12" i="12"/>
  <c r="Q12" i="12"/>
  <c r="P12" i="12" s="1"/>
  <c r="T12" i="12"/>
  <c r="W12" i="12"/>
  <c r="X12" i="12"/>
  <c r="F13" i="12"/>
  <c r="J13" i="12"/>
  <c r="I13" i="12" s="1"/>
  <c r="M13" i="12"/>
  <c r="Q13" i="12"/>
  <c r="P13" i="12" s="1"/>
  <c r="T13" i="12"/>
  <c r="X13" i="12"/>
  <c r="W13" i="12" s="1"/>
  <c r="F14" i="12"/>
  <c r="I14" i="12"/>
  <c r="J14" i="12"/>
  <c r="M14" i="12"/>
  <c r="Q14" i="12"/>
  <c r="P14" i="12" s="1"/>
  <c r="T14" i="12"/>
  <c r="X14" i="12"/>
  <c r="W14" i="12" s="1"/>
  <c r="F15" i="12"/>
  <c r="J15" i="12"/>
  <c r="I15" i="12" s="1"/>
  <c r="M15" i="12"/>
  <c r="Q15" i="12"/>
  <c r="P15" i="12" s="1"/>
  <c r="T15" i="12"/>
  <c r="X15" i="12"/>
  <c r="W15" i="12" s="1"/>
  <c r="F19" i="12"/>
  <c r="J19" i="12"/>
  <c r="I19" i="12" s="1"/>
  <c r="M19" i="12"/>
  <c r="Q19" i="12"/>
  <c r="P19" i="12" s="1"/>
  <c r="T19" i="12"/>
  <c r="W19" i="12"/>
  <c r="X19" i="12"/>
  <c r="F20" i="12"/>
  <c r="J20" i="12"/>
  <c r="I20" i="12" s="1"/>
  <c r="M20" i="12"/>
  <c r="Q20" i="12"/>
  <c r="P20" i="12" s="1"/>
  <c r="T20" i="12"/>
  <c r="X20" i="12"/>
  <c r="W20" i="12" s="1"/>
  <c r="F21" i="12"/>
  <c r="I21" i="12"/>
  <c r="J21" i="12"/>
  <c r="M21" i="12"/>
  <c r="Q21" i="12"/>
  <c r="P21" i="12" s="1"/>
  <c r="T21" i="12"/>
  <c r="X21" i="12"/>
  <c r="W21" i="12" s="1"/>
  <c r="F22" i="12"/>
  <c r="J22" i="12"/>
  <c r="I22" i="12" s="1"/>
  <c r="M22" i="12"/>
  <c r="Q22" i="12"/>
  <c r="P22" i="12" s="1"/>
  <c r="T22" i="12"/>
  <c r="X22" i="12"/>
  <c r="W22" i="12" s="1"/>
  <c r="F26" i="12"/>
  <c r="J26" i="12"/>
  <c r="I26" i="12" s="1"/>
  <c r="M26" i="12"/>
  <c r="Q26" i="12"/>
  <c r="P26" i="12" s="1"/>
  <c r="T26" i="12"/>
  <c r="X26" i="12"/>
  <c r="W26" i="12" s="1"/>
  <c r="F27" i="12"/>
  <c r="J27" i="12"/>
  <c r="I27" i="12" s="1"/>
  <c r="M27" i="12"/>
  <c r="Q27" i="12"/>
  <c r="P27" i="12" s="1"/>
  <c r="T27" i="12"/>
  <c r="X27" i="12"/>
  <c r="W27" i="12" s="1"/>
  <c r="F28" i="12"/>
  <c r="I28" i="12"/>
  <c r="J28" i="12"/>
  <c r="M28" i="12"/>
  <c r="Q28" i="12"/>
  <c r="P28" i="12" s="1"/>
  <c r="T28" i="12"/>
  <c r="X28" i="12"/>
  <c r="W28" i="12" s="1"/>
  <c r="F29" i="12"/>
  <c r="J29" i="12"/>
  <c r="I29" i="12" s="1"/>
  <c r="M29" i="12"/>
  <c r="P29" i="12"/>
  <c r="Q29" i="12"/>
  <c r="T29" i="12"/>
  <c r="X29" i="12"/>
  <c r="W29" i="12" s="1"/>
  <c r="F34" i="12"/>
  <c r="J34" i="12"/>
  <c r="I34" i="12" s="1"/>
  <c r="M34" i="12"/>
  <c r="Q34" i="12"/>
  <c r="P34" i="12" s="1"/>
  <c r="T34" i="12"/>
  <c r="X34" i="12"/>
  <c r="W34" i="12" s="1"/>
  <c r="F35" i="12"/>
  <c r="J35" i="12"/>
  <c r="I35" i="12" s="1"/>
  <c r="M35" i="12"/>
  <c r="Q35" i="12"/>
  <c r="P35" i="12" s="1"/>
  <c r="T35" i="12"/>
  <c r="X35" i="12"/>
  <c r="W35" i="12" s="1"/>
  <c r="F36" i="12"/>
  <c r="J36" i="12"/>
  <c r="I36" i="12" s="1"/>
  <c r="M36" i="12"/>
  <c r="Q36" i="12"/>
  <c r="P36" i="12" s="1"/>
  <c r="T36" i="12"/>
  <c r="X36" i="12"/>
  <c r="W36" i="12" s="1"/>
  <c r="F40" i="12"/>
  <c r="J40" i="12"/>
  <c r="I40" i="12" s="1"/>
  <c r="M40" i="12"/>
  <c r="P40" i="12"/>
  <c r="Q40" i="12"/>
  <c r="T40" i="12"/>
  <c r="X40" i="12"/>
  <c r="W40" i="12" s="1"/>
  <c r="F41" i="12"/>
  <c r="J41" i="12"/>
  <c r="I41" i="12" s="1"/>
  <c r="M41" i="12"/>
  <c r="Q41" i="12"/>
  <c r="P41" i="12" s="1"/>
  <c r="T41" i="12"/>
  <c r="W41" i="12"/>
  <c r="X41" i="12"/>
  <c r="C6" i="18"/>
  <c r="D6" i="18"/>
  <c r="E6" i="18"/>
  <c r="F6" i="18"/>
  <c r="G6" i="18"/>
  <c r="H6" i="18"/>
  <c r="I6" i="18"/>
  <c r="J6" i="18"/>
  <c r="C12" i="11"/>
  <c r="C26" i="11" s="1"/>
  <c r="D12" i="11"/>
  <c r="D28" i="11" s="1"/>
  <c r="E12" i="11"/>
  <c r="E28" i="11" s="1"/>
  <c r="F12" i="11"/>
  <c r="F26" i="11" s="1"/>
  <c r="G12" i="11"/>
  <c r="G28" i="11" s="1"/>
  <c r="G26" i="11"/>
  <c r="H12" i="11"/>
  <c r="H26" i="11" s="1"/>
  <c r="I12" i="11"/>
  <c r="I28" i="11" s="1"/>
  <c r="J12" i="11"/>
  <c r="J26" i="11" s="1"/>
  <c r="C25" i="11"/>
  <c r="D25" i="11"/>
  <c r="E25" i="11"/>
  <c r="F25" i="11"/>
  <c r="G25" i="11"/>
  <c r="H25" i="11"/>
  <c r="I25" i="11"/>
  <c r="J25" i="11"/>
  <c r="C27" i="11"/>
  <c r="D27" i="11"/>
  <c r="E27" i="11"/>
  <c r="F27" i="11"/>
  <c r="G27" i="11"/>
  <c r="H27" i="11"/>
  <c r="I27" i="11"/>
  <c r="J27" i="11"/>
  <c r="C29" i="11"/>
  <c r="D29" i="11"/>
  <c r="E29" i="11"/>
  <c r="F29" i="11"/>
  <c r="G29" i="11"/>
  <c r="H29" i="11"/>
  <c r="I29" i="11"/>
  <c r="J29" i="11"/>
  <c r="E26" i="11"/>
  <c r="H28" i="11"/>
  <c r="I26" i="11" l="1"/>
  <c r="F28" i="11"/>
  <c r="K28" i="11"/>
  <c r="J28" i="11"/>
  <c r="C28" i="11"/>
  <c r="D26" i="11"/>
</calcChain>
</file>

<file path=xl/sharedStrings.xml><?xml version="1.0" encoding="utf-8"?>
<sst xmlns="http://schemas.openxmlformats.org/spreadsheetml/2006/main" count="1539" uniqueCount="578">
  <si>
    <t>1H</t>
    <phoneticPr fontId="2"/>
  </si>
  <si>
    <t>2H</t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</si>
  <si>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</si>
  <si>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</si>
  <si>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</si>
  <si>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</si>
  <si>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Interest and dividend income</t>
  </si>
  <si>
    <t>Income taxes (Deferred)</t>
  </si>
  <si>
    <t>Accrued income taxes</t>
  </si>
  <si>
    <t>Total sales</t>
  </si>
  <si>
    <t>Operating income (loss)</t>
  </si>
  <si>
    <t>Total assets</t>
  </si>
  <si>
    <t>Depreciation</t>
  </si>
  <si>
    <t>Capital expenditures</t>
  </si>
  <si>
    <t>Shareholders' equity ratio</t>
    <phoneticPr fontId="2"/>
  </si>
  <si>
    <t>Sales to third parties</t>
  </si>
  <si>
    <t>Operating income (loss)</t>
    <phoneticPr fontId="2"/>
  </si>
  <si>
    <t>Capital expenditures</t>
    <phoneticPr fontId="2"/>
  </si>
  <si>
    <t>Info-telecom systems</t>
    <phoneticPr fontId="2"/>
  </si>
  <si>
    <t>Net increase (decrease) in cash and cash 
equivalents</t>
    <phoneticPr fontId="2"/>
  </si>
  <si>
    <t>Total assets</t>
    <phoneticPr fontId="2"/>
  </si>
  <si>
    <t>Cash and cash equivalents</t>
    <phoneticPr fontId="2"/>
  </si>
  <si>
    <t>Interest-bearing debt</t>
    <phoneticPr fontId="2"/>
  </si>
  <si>
    <t>Net interest-bearing debt</t>
    <phoneticPr fontId="2"/>
  </si>
  <si>
    <t>Shareholders' equity</t>
    <phoneticPr fontId="2"/>
  </si>
  <si>
    <t>Cash flows from operating activities</t>
    <phoneticPr fontId="2"/>
  </si>
  <si>
    <t>Cash flows from investing activities</t>
    <phoneticPr fontId="2"/>
  </si>
  <si>
    <t xml:space="preserve">   Free cash flows</t>
    <phoneticPr fontId="2"/>
  </si>
  <si>
    <t>Cash flows from financing activities</t>
    <phoneticPr fontId="2"/>
  </si>
  <si>
    <t>Acquisitions of Property, 
Plant and equip</t>
    <phoneticPr fontId="2"/>
  </si>
  <si>
    <t>Depreciation</t>
    <phoneticPr fontId="2"/>
  </si>
  <si>
    <t>R&amp;D Expenses</t>
    <phoneticPr fontId="2"/>
  </si>
  <si>
    <t>Return on assets</t>
    <phoneticPr fontId="2"/>
  </si>
  <si>
    <t>Return on equity</t>
    <phoneticPr fontId="2"/>
  </si>
  <si>
    <t>Shareholders' equity per share</t>
    <phoneticPr fontId="2"/>
  </si>
  <si>
    <t>(yen)</t>
    <phoneticPr fontId="2"/>
  </si>
  <si>
    <t>Net (loss) income per share</t>
    <phoneticPr fontId="2"/>
  </si>
  <si>
    <t>Interest-bearing debt ratio</t>
    <phoneticPr fontId="2"/>
  </si>
  <si>
    <t>NET Interest-bearing debt ratio</t>
    <phoneticPr fontId="2"/>
  </si>
  <si>
    <t xml:space="preserve">Debt/equity ratio </t>
    <phoneticPr fontId="2"/>
  </si>
  <si>
    <t>(times)</t>
    <phoneticPr fontId="2"/>
  </si>
  <si>
    <t xml:space="preserve">Net debt/equity ratio </t>
    <phoneticPr fontId="2"/>
  </si>
  <si>
    <t xml:space="preserve">  Others</t>
    <phoneticPr fontId="2"/>
  </si>
  <si>
    <t>Total Net sales</t>
    <phoneticPr fontId="2"/>
  </si>
  <si>
    <t xml:space="preserve">  Corporate and eliminations </t>
    <phoneticPr fontId="2"/>
  </si>
  <si>
    <t>Total Operating income (loss)</t>
    <phoneticPr fontId="2"/>
  </si>
  <si>
    <t xml:space="preserve">  Info-telecom system</t>
    <phoneticPr fontId="2"/>
  </si>
  <si>
    <t xml:space="preserve">  Printers</t>
    <phoneticPr fontId="2"/>
  </si>
  <si>
    <t>Intersegment sales and transfers</t>
    <phoneticPr fontId="2"/>
  </si>
  <si>
    <t>Total sales</t>
    <phoneticPr fontId="2"/>
  </si>
  <si>
    <t>Total assets</t>
    <phoneticPr fontId="2"/>
  </si>
  <si>
    <t>Depreciation</t>
    <phoneticPr fontId="2"/>
  </si>
  <si>
    <t>Semiconductors</t>
    <phoneticPr fontId="2"/>
  </si>
  <si>
    <t>Printers</t>
    <phoneticPr fontId="2"/>
  </si>
  <si>
    <t>Others</t>
    <phoneticPr fontId="2"/>
  </si>
  <si>
    <t xml:space="preserve">Corporate and eliminations </t>
    <phoneticPr fontId="2"/>
  </si>
  <si>
    <t>Sales to third parties</t>
    <phoneticPr fontId="2"/>
  </si>
  <si>
    <t>TOTAL</t>
    <phoneticPr fontId="2"/>
  </si>
  <si>
    <t>3Q</t>
    <phoneticPr fontId="2"/>
  </si>
  <si>
    <t>1Q</t>
    <phoneticPr fontId="2"/>
  </si>
  <si>
    <t>-</t>
    <phoneticPr fontId="2"/>
  </si>
  <si>
    <t>FY2007</t>
    <phoneticPr fontId="2"/>
  </si>
  <si>
    <t>2007.4-6</t>
    <phoneticPr fontId="2"/>
  </si>
  <si>
    <t>2007.7-9</t>
    <phoneticPr fontId="2"/>
  </si>
  <si>
    <t>2007.4-9</t>
    <phoneticPr fontId="2"/>
  </si>
  <si>
    <t>2007.10-12</t>
    <phoneticPr fontId="2"/>
  </si>
  <si>
    <t>2008.1-3</t>
    <phoneticPr fontId="2"/>
  </si>
  <si>
    <t>2007.10-08.3</t>
    <phoneticPr fontId="2"/>
  </si>
  <si>
    <t>2007.4-08.3</t>
    <phoneticPr fontId="2"/>
  </si>
  <si>
    <t>-</t>
    <phoneticPr fontId="2"/>
  </si>
  <si>
    <t>FY2007</t>
    <phoneticPr fontId="2"/>
  </si>
  <si>
    <t>2007.4-</t>
    <phoneticPr fontId="2"/>
  </si>
  <si>
    <t>FY2008</t>
    <phoneticPr fontId="2"/>
  </si>
  <si>
    <t>1Q</t>
  </si>
  <si>
    <t>2008.4-6</t>
    <phoneticPr fontId="2"/>
  </si>
  <si>
    <t>-</t>
    <phoneticPr fontId="2"/>
  </si>
  <si>
    <t>1Q</t>
    <phoneticPr fontId="2"/>
  </si>
  <si>
    <t>2Q</t>
    <phoneticPr fontId="2"/>
  </si>
  <si>
    <t>1H</t>
    <phoneticPr fontId="2"/>
  </si>
  <si>
    <t>3Q</t>
    <phoneticPr fontId="2"/>
  </si>
  <si>
    <t>4Q</t>
    <phoneticPr fontId="2"/>
  </si>
  <si>
    <t>2H</t>
    <phoneticPr fontId="2"/>
  </si>
  <si>
    <t xml:space="preserve"> </t>
    <phoneticPr fontId="2"/>
  </si>
  <si>
    <t>2008.4-6</t>
    <phoneticPr fontId="2"/>
  </si>
  <si>
    <t>2008.7-9</t>
    <phoneticPr fontId="2"/>
  </si>
  <si>
    <t>2008.4-9</t>
    <phoneticPr fontId="2"/>
  </si>
  <si>
    <t>2008.10-12</t>
    <phoneticPr fontId="2"/>
  </si>
  <si>
    <t>2009.1-3</t>
    <phoneticPr fontId="2"/>
  </si>
  <si>
    <t>2008.10-09.3</t>
    <phoneticPr fontId="2"/>
  </si>
  <si>
    <t>2008.4-09.3</t>
    <phoneticPr fontId="2"/>
  </si>
  <si>
    <t xml:space="preserve"> </t>
    <phoneticPr fontId="2"/>
  </si>
  <si>
    <t>Depreciation</t>
    <phoneticPr fontId="2"/>
  </si>
  <si>
    <t>FY2007</t>
  </si>
  <si>
    <t>3Q</t>
  </si>
  <si>
    <t>2007.4-12</t>
    <phoneticPr fontId="2"/>
  </si>
  <si>
    <t>2008.4-12</t>
    <phoneticPr fontId="2"/>
  </si>
  <si>
    <t>2008.4-</t>
    <phoneticPr fontId="2"/>
  </si>
  <si>
    <t>-</t>
  </si>
  <si>
    <t>FY2009</t>
    <phoneticPr fontId="2"/>
  </si>
  <si>
    <t>2009.4-6</t>
    <phoneticPr fontId="2"/>
  </si>
  <si>
    <t>2009.7-9</t>
    <phoneticPr fontId="2"/>
  </si>
  <si>
    <t>2009.4-9</t>
    <phoneticPr fontId="2"/>
  </si>
  <si>
    <t>2009.10-12</t>
    <phoneticPr fontId="2"/>
  </si>
  <si>
    <t>2010.1-3</t>
    <phoneticPr fontId="2"/>
  </si>
  <si>
    <t>2009.10-10.3</t>
    <phoneticPr fontId="2"/>
  </si>
  <si>
    <t>2009.4-10.3</t>
    <phoneticPr fontId="2"/>
  </si>
  <si>
    <t>FY2009</t>
    <phoneticPr fontId="2"/>
  </si>
  <si>
    <t>2009.4-12</t>
    <phoneticPr fontId="2"/>
  </si>
  <si>
    <t>2009.4-</t>
    <phoneticPr fontId="2"/>
  </si>
  <si>
    <t>FY2010</t>
    <phoneticPr fontId="2"/>
  </si>
  <si>
    <t>2010.4-6</t>
    <phoneticPr fontId="2"/>
  </si>
  <si>
    <t>1Q</t>
    <phoneticPr fontId="2"/>
  </si>
  <si>
    <t>2Q</t>
    <phoneticPr fontId="2"/>
  </si>
  <si>
    <t>1H</t>
    <phoneticPr fontId="2"/>
  </si>
  <si>
    <t>3Q</t>
    <phoneticPr fontId="2"/>
  </si>
  <si>
    <t>4Q</t>
    <phoneticPr fontId="2"/>
  </si>
  <si>
    <t>2H</t>
    <phoneticPr fontId="2"/>
  </si>
  <si>
    <t xml:space="preserve"> </t>
    <phoneticPr fontId="2"/>
  </si>
  <si>
    <t>Info-telecom systems</t>
    <phoneticPr fontId="2"/>
  </si>
  <si>
    <t>Intersegment sales and transfers</t>
    <phoneticPr fontId="2"/>
  </si>
  <si>
    <t>Total sales</t>
    <phoneticPr fontId="2"/>
  </si>
  <si>
    <t>Total assets</t>
    <phoneticPr fontId="2"/>
  </si>
  <si>
    <t>Printers</t>
    <phoneticPr fontId="2"/>
  </si>
  <si>
    <t>Others</t>
    <phoneticPr fontId="2"/>
  </si>
  <si>
    <t xml:space="preserve">Corporate and eliminations </t>
    <phoneticPr fontId="2"/>
  </si>
  <si>
    <t>Sales to third parties</t>
    <phoneticPr fontId="2"/>
  </si>
  <si>
    <t>TOTAL</t>
    <phoneticPr fontId="2"/>
  </si>
  <si>
    <t>2010.7-9</t>
    <phoneticPr fontId="2"/>
  </si>
  <si>
    <t>2010.4-9</t>
    <phoneticPr fontId="2"/>
  </si>
  <si>
    <t>2010.10-12</t>
    <phoneticPr fontId="2"/>
  </si>
  <si>
    <t>2011.1-3</t>
    <phoneticPr fontId="2"/>
  </si>
  <si>
    <t>2010.10-11.3</t>
    <phoneticPr fontId="2"/>
  </si>
  <si>
    <t>2010.4-11.3</t>
    <phoneticPr fontId="2"/>
  </si>
  <si>
    <t xml:space="preserve"> </t>
    <phoneticPr fontId="2"/>
  </si>
  <si>
    <t>EMS</t>
    <phoneticPr fontId="2"/>
  </si>
  <si>
    <t>2010.4-12</t>
    <phoneticPr fontId="2"/>
  </si>
  <si>
    <r>
      <t>　</t>
    </r>
    <r>
      <rPr>
        <sz val="14"/>
        <rFont val="Arial"/>
        <family val="2"/>
      </rPr>
      <t xml:space="preserve"> *  The amounts in the fiscal year ended March 31, 2010 are restated.</t>
    </r>
    <phoneticPr fontId="2"/>
  </si>
  <si>
    <t>2010.4-</t>
    <phoneticPr fontId="2"/>
  </si>
  <si>
    <t xml:space="preserve">  EMS</t>
    <phoneticPr fontId="2"/>
  </si>
  <si>
    <t>FY2011</t>
    <phoneticPr fontId="2"/>
  </si>
  <si>
    <t>2011.4-6</t>
    <phoneticPr fontId="2"/>
  </si>
  <si>
    <t>2011.7-9</t>
    <phoneticPr fontId="2"/>
  </si>
  <si>
    <t>2011.4-9</t>
    <phoneticPr fontId="2"/>
  </si>
  <si>
    <t>2011.10-12</t>
    <phoneticPr fontId="2"/>
  </si>
  <si>
    <t>2012.1-3</t>
    <phoneticPr fontId="2"/>
  </si>
  <si>
    <t>2011.10-12.3</t>
    <phoneticPr fontId="2"/>
  </si>
  <si>
    <t>2011.4-12.3</t>
    <phoneticPr fontId="2"/>
  </si>
  <si>
    <t>FY2007</t>
    <phoneticPr fontId="2"/>
  </si>
  <si>
    <t>FY2008</t>
    <phoneticPr fontId="2"/>
  </si>
  <si>
    <t>FY2009</t>
    <phoneticPr fontId="2"/>
  </si>
  <si>
    <t>FY2010</t>
    <phoneticPr fontId="2"/>
  </si>
  <si>
    <t>2007.4-</t>
    <phoneticPr fontId="2"/>
  </si>
  <si>
    <t>2008.4-</t>
    <phoneticPr fontId="2"/>
  </si>
  <si>
    <t>2009.4-</t>
    <phoneticPr fontId="2"/>
  </si>
  <si>
    <t>2010.4-</t>
    <phoneticPr fontId="2"/>
  </si>
  <si>
    <t>2008.3</t>
    <phoneticPr fontId="2"/>
  </si>
  <si>
    <t>2009.3</t>
    <phoneticPr fontId="2"/>
  </si>
  <si>
    <t>2010.3</t>
    <phoneticPr fontId="2"/>
  </si>
  <si>
    <t>2011.3</t>
    <phoneticPr fontId="2"/>
  </si>
  <si>
    <t>2011.4-12</t>
    <phoneticPr fontId="2"/>
  </si>
  <si>
    <t>2009.4-12</t>
    <phoneticPr fontId="2"/>
  </si>
  <si>
    <t>2008.4-12</t>
    <phoneticPr fontId="2"/>
  </si>
  <si>
    <t>2007.4-12</t>
    <phoneticPr fontId="2"/>
  </si>
  <si>
    <t>FY2011</t>
    <phoneticPr fontId="2"/>
  </si>
  <si>
    <t>2011.4-</t>
    <phoneticPr fontId="2"/>
  </si>
  <si>
    <t>2012.3</t>
    <phoneticPr fontId="2"/>
  </si>
  <si>
    <t>2011.4-</t>
    <phoneticPr fontId="2"/>
  </si>
  <si>
    <t>2012.3</t>
    <phoneticPr fontId="2"/>
  </si>
  <si>
    <t>FY2012</t>
    <phoneticPr fontId="2"/>
  </si>
  <si>
    <t>2012.4-6</t>
    <phoneticPr fontId="2"/>
  </si>
  <si>
    <t>2012.7-9</t>
    <phoneticPr fontId="2"/>
  </si>
  <si>
    <t>2012.4-9</t>
    <phoneticPr fontId="2"/>
  </si>
  <si>
    <t>2012.10-12</t>
    <phoneticPr fontId="2"/>
  </si>
  <si>
    <t xml:space="preserve">*  The figures of EMS and Others for 1Q,FY2010 are calculated by subtracting the figures of 2Q from 1H, as EMS was included in Others in 1Q. </t>
    <phoneticPr fontId="2"/>
  </si>
  <si>
    <t>**  The figures of 2Q,FY2010(excluding EMS and Others) are calculated by subtracting the figures of 1Q from 1H. It may differ from the financial statement.</t>
    <phoneticPr fontId="2"/>
  </si>
  <si>
    <r>
      <t>***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The figures of 2Q, 3Q, 4Q, and 2H are calculated by subtracting the figures of 1Q from 1H, 1H from 9months, 3Q from 2H, and 1H from full year. </t>
    </r>
    <phoneticPr fontId="2"/>
  </si>
  <si>
    <t>1Q*</t>
    <phoneticPr fontId="2"/>
  </si>
  <si>
    <t>2Q**</t>
    <phoneticPr fontId="2"/>
  </si>
  <si>
    <t>FY2012</t>
    <phoneticPr fontId="2"/>
  </si>
  <si>
    <t>3Q</t>
    <phoneticPr fontId="2"/>
  </si>
  <si>
    <t>2012.4-12</t>
    <phoneticPr fontId="2"/>
  </si>
  <si>
    <t xml:space="preserve"> </t>
    <phoneticPr fontId="2"/>
  </si>
  <si>
    <t>2012.4-</t>
    <phoneticPr fontId="2"/>
  </si>
  <si>
    <t>2013.3</t>
    <phoneticPr fontId="2"/>
  </si>
  <si>
    <t>FY2012</t>
  </si>
  <si>
    <t>2012.4-</t>
  </si>
  <si>
    <t>2013.3</t>
  </si>
  <si>
    <t>2013.1-3</t>
    <phoneticPr fontId="2"/>
  </si>
  <si>
    <t>2012.10-13.3</t>
    <phoneticPr fontId="2"/>
  </si>
  <si>
    <t>2012.4-13.3</t>
    <phoneticPr fontId="2"/>
  </si>
  <si>
    <t>FY2008</t>
    <phoneticPr fontId="2"/>
  </si>
  <si>
    <t>FY2009</t>
    <phoneticPr fontId="2"/>
  </si>
  <si>
    <t>FY2010</t>
    <phoneticPr fontId="2"/>
  </si>
  <si>
    <t>FY2011</t>
    <phoneticPr fontId="2"/>
  </si>
  <si>
    <t>FY2012</t>
    <phoneticPr fontId="2"/>
  </si>
  <si>
    <t>FY2013</t>
  </si>
  <si>
    <t>2013.4-6</t>
    <phoneticPr fontId="2"/>
  </si>
  <si>
    <t>1Q</t>
    <phoneticPr fontId="2"/>
  </si>
  <si>
    <t>FY2013</t>
    <phoneticPr fontId="2"/>
  </si>
  <si>
    <t>2013.4-6</t>
  </si>
  <si>
    <t>2013.7-9</t>
  </si>
  <si>
    <t>2013.4-9</t>
  </si>
  <si>
    <t>2013.10-12</t>
  </si>
  <si>
    <t>2014.1-3</t>
    <phoneticPr fontId="2"/>
  </si>
  <si>
    <t>2013.10-14.3</t>
    <phoneticPr fontId="2"/>
  </si>
  <si>
    <t>2013.4-14.3</t>
    <phoneticPr fontId="2"/>
  </si>
  <si>
    <t>3Q</t>
    <phoneticPr fontId="2"/>
  </si>
  <si>
    <t>2013.4-12</t>
    <phoneticPr fontId="2"/>
  </si>
  <si>
    <t xml:space="preserve"> </t>
    <phoneticPr fontId="2"/>
  </si>
  <si>
    <t>2013.4-</t>
    <phoneticPr fontId="2"/>
  </si>
  <si>
    <t>2014.3</t>
    <phoneticPr fontId="2"/>
  </si>
  <si>
    <t>2013.4-</t>
  </si>
  <si>
    <t>2014.3</t>
    <phoneticPr fontId="2"/>
  </si>
  <si>
    <t>-</t>
    <phoneticPr fontId="2"/>
  </si>
  <si>
    <t>FY2014</t>
  </si>
  <si>
    <t>1Q</t>
    <phoneticPr fontId="2"/>
  </si>
  <si>
    <t>2014.4-6</t>
    <phoneticPr fontId="2"/>
  </si>
  <si>
    <t>1Q</t>
    <phoneticPr fontId="2"/>
  </si>
  <si>
    <t>1H</t>
    <phoneticPr fontId="2"/>
  </si>
  <si>
    <t>3Q</t>
    <phoneticPr fontId="2"/>
  </si>
  <si>
    <t>2H</t>
    <phoneticPr fontId="2"/>
  </si>
  <si>
    <t>1Q</t>
    <phoneticPr fontId="2"/>
  </si>
  <si>
    <t>2014.4-6</t>
    <phoneticPr fontId="2"/>
  </si>
  <si>
    <t>-</t>
    <phoneticPr fontId="2"/>
  </si>
  <si>
    <t>FY2014</t>
    <phoneticPr fontId="2"/>
  </si>
  <si>
    <t>2Q</t>
    <phoneticPr fontId="2"/>
  </si>
  <si>
    <t>4Q</t>
    <phoneticPr fontId="2"/>
  </si>
  <si>
    <t xml:space="preserve"> </t>
    <phoneticPr fontId="2"/>
  </si>
  <si>
    <t>2014.4-6</t>
    <phoneticPr fontId="2"/>
  </si>
  <si>
    <t>2014.7-9</t>
    <phoneticPr fontId="2"/>
  </si>
  <si>
    <t>2014.4-9</t>
    <phoneticPr fontId="2"/>
  </si>
  <si>
    <t>2014.10-12</t>
    <phoneticPr fontId="2"/>
  </si>
  <si>
    <t>2015.1-3</t>
    <phoneticPr fontId="2"/>
  </si>
  <si>
    <t>2014.10-15.3</t>
    <phoneticPr fontId="2"/>
  </si>
  <si>
    <t>2014.4-15.3</t>
    <phoneticPr fontId="2"/>
  </si>
  <si>
    <t>3Q</t>
    <phoneticPr fontId="2"/>
  </si>
  <si>
    <t>2014.4-12</t>
    <phoneticPr fontId="2"/>
  </si>
  <si>
    <t>3Q</t>
    <phoneticPr fontId="2"/>
  </si>
  <si>
    <t>2014.4-12</t>
    <phoneticPr fontId="2"/>
  </si>
  <si>
    <t xml:space="preserve"> </t>
    <phoneticPr fontId="2"/>
  </si>
  <si>
    <t>FY2014</t>
    <phoneticPr fontId="2"/>
  </si>
  <si>
    <t>2014.4-</t>
    <phoneticPr fontId="2"/>
  </si>
  <si>
    <t>2015.3</t>
    <phoneticPr fontId="2"/>
  </si>
  <si>
    <t>2014.4-</t>
    <phoneticPr fontId="2"/>
  </si>
  <si>
    <t>-</t>
    <phoneticPr fontId="2"/>
  </si>
  <si>
    <t>FY2014</t>
    <phoneticPr fontId="2"/>
  </si>
  <si>
    <t>2014.4-</t>
    <phoneticPr fontId="2"/>
  </si>
  <si>
    <t>FY2015</t>
    <phoneticPr fontId="2"/>
  </si>
  <si>
    <t>1Q</t>
    <phoneticPr fontId="2"/>
  </si>
  <si>
    <t>2015.4-6</t>
    <phoneticPr fontId="2"/>
  </si>
  <si>
    <t>FY2015</t>
    <phoneticPr fontId="2"/>
  </si>
  <si>
    <t>1Q</t>
    <phoneticPr fontId="2"/>
  </si>
  <si>
    <t>1H</t>
    <phoneticPr fontId="2"/>
  </si>
  <si>
    <t>3Q</t>
    <phoneticPr fontId="2"/>
  </si>
  <si>
    <t>2H</t>
    <phoneticPr fontId="2"/>
  </si>
  <si>
    <t>-</t>
    <phoneticPr fontId="2"/>
  </si>
  <si>
    <t>2Q</t>
    <phoneticPr fontId="2"/>
  </si>
  <si>
    <t>4Q</t>
    <phoneticPr fontId="2"/>
  </si>
  <si>
    <t xml:space="preserve"> </t>
    <phoneticPr fontId="2"/>
  </si>
  <si>
    <t>2015.4-6</t>
  </si>
  <si>
    <t>2015.7-9</t>
  </si>
  <si>
    <t>2015.4-9</t>
  </si>
  <si>
    <t>2015.10-12</t>
  </si>
  <si>
    <t>2015.10-16.3</t>
    <phoneticPr fontId="2"/>
  </si>
  <si>
    <t>2015.4-16.3</t>
    <phoneticPr fontId="2"/>
  </si>
  <si>
    <t>2016.1-3</t>
    <phoneticPr fontId="2"/>
  </si>
  <si>
    <t>FY2015</t>
  </si>
  <si>
    <t>FY2015</t>
    <phoneticPr fontId="2"/>
  </si>
  <si>
    <t>3Q</t>
    <phoneticPr fontId="2"/>
  </si>
  <si>
    <t>2015.4-12</t>
    <phoneticPr fontId="2"/>
  </si>
  <si>
    <t>FY2015</t>
    <phoneticPr fontId="2"/>
  </si>
  <si>
    <t>3Q</t>
    <phoneticPr fontId="2"/>
  </si>
  <si>
    <t>2015.4-12</t>
    <phoneticPr fontId="2"/>
  </si>
  <si>
    <t xml:space="preserve"> </t>
    <phoneticPr fontId="2"/>
  </si>
  <si>
    <t>2015.4-</t>
    <phoneticPr fontId="2"/>
  </si>
  <si>
    <t>2016.3</t>
    <phoneticPr fontId="2"/>
  </si>
  <si>
    <t>FY2015</t>
    <phoneticPr fontId="2"/>
  </si>
  <si>
    <t>2015.4-</t>
  </si>
  <si>
    <t>2016.3</t>
  </si>
  <si>
    <t>-</t>
    <phoneticPr fontId="2"/>
  </si>
  <si>
    <t>FY2016</t>
    <phoneticPr fontId="2"/>
  </si>
  <si>
    <t>2016.4-6</t>
    <phoneticPr fontId="2"/>
  </si>
  <si>
    <t>-</t>
    <phoneticPr fontId="2"/>
  </si>
  <si>
    <t>FY2016</t>
    <phoneticPr fontId="2"/>
  </si>
  <si>
    <t>Net sales</t>
    <phoneticPr fontId="2"/>
  </si>
  <si>
    <t>Operating income (loss)</t>
    <phoneticPr fontId="2"/>
  </si>
  <si>
    <t>Ordinary income (loss)</t>
    <phoneticPr fontId="2"/>
  </si>
  <si>
    <t>Profit (loss) attributable to owners of parent</t>
    <phoneticPr fontId="2"/>
  </si>
  <si>
    <t>(ratio)</t>
    <phoneticPr fontId="2"/>
  </si>
  <si>
    <t>Cost of sales</t>
    <phoneticPr fontId="2"/>
  </si>
  <si>
    <t>Gross profit</t>
    <phoneticPr fontId="2"/>
  </si>
  <si>
    <t>Selling , general and administrative expenses</t>
    <phoneticPr fontId="2"/>
  </si>
  <si>
    <t>Non-operating income</t>
    <phoneticPr fontId="2"/>
  </si>
  <si>
    <t>Other income</t>
    <phoneticPr fontId="2"/>
  </si>
  <si>
    <t>Non-operating loss</t>
    <phoneticPr fontId="2"/>
  </si>
  <si>
    <t>Interest expense</t>
    <phoneticPr fontId="2"/>
  </si>
  <si>
    <t>Other expense</t>
    <phoneticPr fontId="2"/>
  </si>
  <si>
    <t>Extraordinary income</t>
    <phoneticPr fontId="2"/>
  </si>
  <si>
    <t>Extraordinary loss</t>
    <phoneticPr fontId="2"/>
  </si>
  <si>
    <t>Income (loss) before taxes</t>
    <phoneticPr fontId="2"/>
  </si>
  <si>
    <t>Income taxes (Current)</t>
    <phoneticPr fontId="2"/>
  </si>
  <si>
    <t>Net income(loss)</t>
    <phoneticPr fontId="2"/>
  </si>
  <si>
    <t>Profit (loss) attributable to non-controlling interests</t>
    <phoneticPr fontId="2"/>
  </si>
  <si>
    <t>Others</t>
    <phoneticPr fontId="2"/>
  </si>
  <si>
    <t>I. Cash flows from operating activities</t>
    <phoneticPr fontId="2"/>
  </si>
  <si>
    <t>Profit (loss) before income taxes</t>
    <phoneticPr fontId="2"/>
  </si>
  <si>
    <t>Depreciation</t>
    <phoneticPr fontId="2"/>
  </si>
  <si>
    <t>Decrease (increase) in notes and accounts receivable - trade</t>
    <phoneticPr fontId="2"/>
  </si>
  <si>
    <t>Decrease (increase) in inventories</t>
    <phoneticPr fontId="2"/>
  </si>
  <si>
    <r>
      <t>Increase (decrease) in notes and accounts payable - trade</t>
    </r>
    <r>
      <rPr>
        <sz val="11"/>
        <rFont val="ＭＳ Ｐゴシック"/>
        <family val="3"/>
        <charset val="128"/>
      </rPr>
      <t>　　　　　　　　　　　　　　　　　　　　　　　　　　　　　　　　　　　　　　　　</t>
    </r>
    <phoneticPr fontId="2"/>
  </si>
  <si>
    <t>Net cash provided by operating activities</t>
    <phoneticPr fontId="2"/>
  </si>
  <si>
    <t>II. Cash flows from investing activities</t>
    <phoneticPr fontId="2"/>
  </si>
  <si>
    <t>Decrease in time deposits and marketable securities</t>
    <phoneticPr fontId="2"/>
  </si>
  <si>
    <t>Purchases of property, plant and equipment</t>
    <phoneticPr fontId="2"/>
  </si>
  <si>
    <t>Proceeds from sales of property, plant and 
equipment</t>
    <phoneticPr fontId="2"/>
  </si>
  <si>
    <t>Purchases of intangible fixed asset</t>
    <phoneticPr fontId="2"/>
  </si>
  <si>
    <t>Proceeds from sales and redemption of investment securities</t>
    <phoneticPr fontId="2"/>
  </si>
  <si>
    <t>III. Cash flows from financing activities</t>
    <phoneticPr fontId="2"/>
  </si>
  <si>
    <t>Increase (decrease) in short-term borrowings</t>
    <phoneticPr fontId="2"/>
  </si>
  <si>
    <t>Proceeds from long-term loans payable</t>
    <phoneticPr fontId="2"/>
  </si>
  <si>
    <t>Proceeds from issuance of bonds</t>
    <phoneticPr fontId="2"/>
  </si>
  <si>
    <t>Repayments of long-term loans payable, redemption of bonds</t>
    <phoneticPr fontId="2"/>
  </si>
  <si>
    <t>Effect of exchange rate changes on cash and 
cash equivalents</t>
    <phoneticPr fontId="2"/>
  </si>
  <si>
    <t>Net increase (decrease) in cash and cash 
equivalents</t>
    <phoneticPr fontId="2"/>
  </si>
  <si>
    <t>Cash and cash equivalents at beginning of the year</t>
    <phoneticPr fontId="2"/>
  </si>
  <si>
    <t>Increase in cash and cash equivalents from newly consolidated subsidiary</t>
    <phoneticPr fontId="2"/>
  </si>
  <si>
    <t>Increase in cash and cash equivalents from newly consolidated subsidiary</t>
    <phoneticPr fontId="2"/>
  </si>
  <si>
    <t>Issuance of stock</t>
    <phoneticPr fontId="2"/>
  </si>
  <si>
    <t>Effect of exchange rate changes on cash and 
cash equivalents</t>
    <phoneticPr fontId="2"/>
  </si>
  <si>
    <t>Cash and cash equivalents at beginning of the year</t>
    <phoneticPr fontId="2"/>
  </si>
  <si>
    <t>Net cash (used in) provided by investing activities</t>
    <phoneticPr fontId="2"/>
  </si>
  <si>
    <t>Net cash (used in) provided by financing activities</t>
    <phoneticPr fontId="2"/>
  </si>
  <si>
    <t>Proceeds from sales of property, plant and equipment</t>
    <phoneticPr fontId="2"/>
  </si>
  <si>
    <t>2016.4-12</t>
    <phoneticPr fontId="2"/>
  </si>
  <si>
    <t>2016.4-12</t>
    <phoneticPr fontId="2"/>
  </si>
  <si>
    <t>-</t>
    <phoneticPr fontId="2"/>
  </si>
  <si>
    <t>2016.4-</t>
    <phoneticPr fontId="2"/>
  </si>
  <si>
    <t>2017.3</t>
    <phoneticPr fontId="2"/>
  </si>
  <si>
    <t>FY2016</t>
    <phoneticPr fontId="2"/>
  </si>
  <si>
    <t>2016.4-</t>
    <phoneticPr fontId="2"/>
  </si>
  <si>
    <t>FY2016</t>
    <phoneticPr fontId="2"/>
  </si>
  <si>
    <t>2016.4-</t>
    <phoneticPr fontId="2"/>
  </si>
  <si>
    <t xml:space="preserve">  Mechatronics systems</t>
    <phoneticPr fontId="2"/>
  </si>
  <si>
    <t xml:space="preserve">  Mechatronics systems</t>
    <phoneticPr fontId="2"/>
  </si>
  <si>
    <r>
      <t>　</t>
    </r>
    <r>
      <rPr>
        <sz val="14"/>
        <rFont val="Arial"/>
        <family val="2"/>
      </rPr>
      <t xml:space="preserve"> *  The amounts in the fiscal year ended March 31, 2016 are restated.</t>
    </r>
    <phoneticPr fontId="2"/>
  </si>
  <si>
    <t xml:space="preserve">  ICT</t>
    <phoneticPr fontId="2"/>
  </si>
  <si>
    <t>FY2017</t>
    <phoneticPr fontId="2"/>
  </si>
  <si>
    <t>2017.4-6</t>
    <phoneticPr fontId="2"/>
  </si>
  <si>
    <t>FY2017</t>
    <phoneticPr fontId="2"/>
  </si>
  <si>
    <t>FY2017</t>
    <phoneticPr fontId="2"/>
  </si>
  <si>
    <t>2017.4-12</t>
    <phoneticPr fontId="2"/>
  </si>
  <si>
    <t>2017.4-12</t>
    <phoneticPr fontId="2"/>
  </si>
  <si>
    <t>FY2017</t>
  </si>
  <si>
    <t>2017.4-</t>
    <phoneticPr fontId="2"/>
  </si>
  <si>
    <t>2018.3</t>
    <phoneticPr fontId="2"/>
  </si>
  <si>
    <t>2016.5-</t>
  </si>
  <si>
    <t>2017.4</t>
  </si>
  <si>
    <t>FY2017</t>
    <phoneticPr fontId="2"/>
  </si>
  <si>
    <t>Selling, general and administrative expenses</t>
    <phoneticPr fontId="2"/>
  </si>
  <si>
    <t>FY2017</t>
    <phoneticPr fontId="2"/>
  </si>
  <si>
    <t>2017.4-</t>
    <phoneticPr fontId="2"/>
  </si>
  <si>
    <t>-</t>
    <phoneticPr fontId="2"/>
  </si>
  <si>
    <t>FY2016</t>
  </si>
  <si>
    <t>Cash and cash equivalents at end of year</t>
  </si>
  <si>
    <t>Free cash flows (I + II)</t>
  </si>
  <si>
    <t>(million yen)</t>
  </si>
  <si>
    <t>(million yen)</t>
    <phoneticPr fontId="2"/>
  </si>
  <si>
    <t>(billion yen)</t>
  </si>
  <si>
    <t>(billion yen)</t>
    <phoneticPr fontId="2"/>
  </si>
  <si>
    <t>FY2018</t>
    <phoneticPr fontId="2"/>
  </si>
  <si>
    <t>2018.4-6</t>
    <phoneticPr fontId="2"/>
  </si>
  <si>
    <t>-</t>
    <phoneticPr fontId="2"/>
  </si>
  <si>
    <t>FY2007</t>
    <phoneticPr fontId="2"/>
  </si>
  <si>
    <t>FY2008</t>
    <phoneticPr fontId="2"/>
  </si>
  <si>
    <t>FY2009</t>
    <phoneticPr fontId="2"/>
  </si>
  <si>
    <t>FY2010</t>
    <phoneticPr fontId="2"/>
  </si>
  <si>
    <t>FY2011</t>
    <phoneticPr fontId="2"/>
  </si>
  <si>
    <t>FY2012</t>
    <phoneticPr fontId="2"/>
  </si>
  <si>
    <t>FY2013</t>
    <phoneticPr fontId="2"/>
  </si>
  <si>
    <t>FY2014</t>
    <phoneticPr fontId="2"/>
  </si>
  <si>
    <t>FY2017</t>
    <phoneticPr fontId="2"/>
  </si>
  <si>
    <t>FY2018</t>
    <phoneticPr fontId="2"/>
  </si>
  <si>
    <t>2007.4-9</t>
    <phoneticPr fontId="2"/>
  </si>
  <si>
    <t>2008.4-9</t>
    <phoneticPr fontId="2"/>
  </si>
  <si>
    <t>2009.4-9</t>
    <phoneticPr fontId="2"/>
  </si>
  <si>
    <t>2010.4-9</t>
    <phoneticPr fontId="2"/>
  </si>
  <si>
    <t>2011.4-9</t>
    <phoneticPr fontId="2"/>
  </si>
  <si>
    <t>2012.4-9</t>
    <phoneticPr fontId="2"/>
  </si>
  <si>
    <t>2013.4-9</t>
    <phoneticPr fontId="2"/>
  </si>
  <si>
    <t>2014.4-9</t>
    <phoneticPr fontId="2"/>
  </si>
  <si>
    <t>2015.4-9</t>
    <phoneticPr fontId="2"/>
  </si>
  <si>
    <t>2016.4-9</t>
    <phoneticPr fontId="2"/>
  </si>
  <si>
    <t>2017.4-9</t>
    <phoneticPr fontId="2"/>
  </si>
  <si>
    <t>2018.4-9</t>
    <phoneticPr fontId="2"/>
  </si>
  <si>
    <t xml:space="preserve"> </t>
    <phoneticPr fontId="2"/>
  </si>
  <si>
    <t>Net sales</t>
    <phoneticPr fontId="2"/>
  </si>
  <si>
    <t>(ratio)</t>
    <phoneticPr fontId="2"/>
  </si>
  <si>
    <t>Cost of sales</t>
    <phoneticPr fontId="2"/>
  </si>
  <si>
    <t>Gross profit</t>
    <phoneticPr fontId="2"/>
  </si>
  <si>
    <t>Selling , general and administrative expenses</t>
    <phoneticPr fontId="2"/>
  </si>
  <si>
    <t>Operating income (loss)</t>
    <phoneticPr fontId="2"/>
  </si>
  <si>
    <t>Non-operating income</t>
    <phoneticPr fontId="2"/>
  </si>
  <si>
    <t>Other income</t>
    <phoneticPr fontId="2"/>
  </si>
  <si>
    <t>Non-operating loss</t>
    <phoneticPr fontId="2"/>
  </si>
  <si>
    <t>Interest expense</t>
    <phoneticPr fontId="2"/>
  </si>
  <si>
    <t>Other expense</t>
    <phoneticPr fontId="2"/>
  </si>
  <si>
    <t>Ordinary income (loss)</t>
    <phoneticPr fontId="2"/>
  </si>
  <si>
    <t>Extraordinary income</t>
    <phoneticPr fontId="2"/>
  </si>
  <si>
    <t>-</t>
    <phoneticPr fontId="2"/>
  </si>
  <si>
    <t>Extraordinary loss</t>
    <phoneticPr fontId="2"/>
  </si>
  <si>
    <t>Income (loss) before taxes</t>
    <phoneticPr fontId="2"/>
  </si>
  <si>
    <t>Income taxes (Current)</t>
    <phoneticPr fontId="2"/>
  </si>
  <si>
    <t>Net income(loss)</t>
    <phoneticPr fontId="2"/>
  </si>
  <si>
    <t>Profit (loss) attributable to non-controlling interests</t>
    <phoneticPr fontId="2"/>
  </si>
  <si>
    <t>Profit (loss) attributable to owners of parent</t>
    <phoneticPr fontId="2"/>
  </si>
  <si>
    <t>FY2012</t>
    <phoneticPr fontId="2"/>
  </si>
  <si>
    <t>FY2013</t>
    <phoneticPr fontId="2"/>
  </si>
  <si>
    <t>FY2015</t>
    <phoneticPr fontId="2"/>
  </si>
  <si>
    <t>FY2016</t>
    <phoneticPr fontId="2"/>
  </si>
  <si>
    <t>FY2017</t>
    <phoneticPr fontId="2"/>
  </si>
  <si>
    <t>FY2018</t>
    <phoneticPr fontId="2"/>
  </si>
  <si>
    <t>1Q</t>
    <phoneticPr fontId="2"/>
  </si>
  <si>
    <t>1H</t>
    <phoneticPr fontId="2"/>
  </si>
  <si>
    <t>3Q</t>
    <phoneticPr fontId="2"/>
  </si>
  <si>
    <t>2H</t>
    <phoneticPr fontId="2"/>
  </si>
  <si>
    <t>(Assets)</t>
    <phoneticPr fontId="2"/>
  </si>
  <si>
    <t>Current assets</t>
    <phoneticPr fontId="2"/>
  </si>
  <si>
    <t>Cash and cash equivalents</t>
    <phoneticPr fontId="2"/>
  </si>
  <si>
    <t>Notes and accounts receivable</t>
    <phoneticPr fontId="2"/>
  </si>
  <si>
    <t>Marketable securities</t>
    <phoneticPr fontId="2"/>
  </si>
  <si>
    <t>-</t>
    <phoneticPr fontId="2"/>
  </si>
  <si>
    <t>Inventories</t>
    <phoneticPr fontId="2"/>
  </si>
  <si>
    <t>Deferred tax assets</t>
    <phoneticPr fontId="2"/>
  </si>
  <si>
    <t>Others</t>
    <phoneticPr fontId="2"/>
  </si>
  <si>
    <t>Fixed assets</t>
    <phoneticPr fontId="2"/>
  </si>
  <si>
    <t>Tangible fixed assets</t>
    <phoneticPr fontId="2"/>
  </si>
  <si>
    <t>Intangible fixed assets</t>
    <phoneticPr fontId="2"/>
  </si>
  <si>
    <t>Investments</t>
    <phoneticPr fontId="2"/>
  </si>
  <si>
    <t xml:space="preserve">  Investment securities</t>
    <phoneticPr fontId="2"/>
  </si>
  <si>
    <t xml:space="preserve">  Long-term deferred tax assets</t>
    <phoneticPr fontId="2"/>
  </si>
  <si>
    <t xml:space="preserve">  Net defined benefit asset</t>
    <phoneticPr fontId="2"/>
  </si>
  <si>
    <t xml:space="preserve"> </t>
    <phoneticPr fontId="2"/>
  </si>
  <si>
    <t xml:space="preserve">  Others</t>
    <phoneticPr fontId="2"/>
  </si>
  <si>
    <t>Deferred assets</t>
    <phoneticPr fontId="2"/>
  </si>
  <si>
    <t>Account of translation adjustments</t>
    <phoneticPr fontId="2"/>
  </si>
  <si>
    <t>Total assets</t>
    <phoneticPr fontId="2"/>
  </si>
  <si>
    <t>(Liabilities and shareholders' equity)</t>
    <phoneticPr fontId="2"/>
  </si>
  <si>
    <t xml:space="preserve"> </t>
    <phoneticPr fontId="2"/>
  </si>
  <si>
    <t>Current liabilities</t>
    <phoneticPr fontId="2"/>
  </si>
  <si>
    <t>Notes and accounts payable</t>
    <phoneticPr fontId="2"/>
  </si>
  <si>
    <t>Short-term borrowings</t>
    <phoneticPr fontId="2"/>
  </si>
  <si>
    <t>Current portion of bond</t>
    <phoneticPr fontId="2"/>
  </si>
  <si>
    <t>-</t>
    <phoneticPr fontId="2"/>
  </si>
  <si>
    <t>Accrued expenses</t>
    <phoneticPr fontId="2"/>
  </si>
  <si>
    <t>Others</t>
    <phoneticPr fontId="2"/>
  </si>
  <si>
    <t>Long-term liabilities</t>
    <phoneticPr fontId="2"/>
  </si>
  <si>
    <t>Bond</t>
    <phoneticPr fontId="2"/>
  </si>
  <si>
    <t>Long-term borrowings</t>
    <phoneticPr fontId="2"/>
  </si>
  <si>
    <t>Retirement benefits</t>
    <phoneticPr fontId="2"/>
  </si>
  <si>
    <t>Long-term deferred tax liabilities</t>
    <phoneticPr fontId="2"/>
  </si>
  <si>
    <t>Net defined benefit liability</t>
    <phoneticPr fontId="2"/>
  </si>
  <si>
    <t>Total liabilities</t>
    <phoneticPr fontId="2"/>
  </si>
  <si>
    <t xml:space="preserve">Shareholders’ Equity </t>
    <phoneticPr fontId="2"/>
  </si>
  <si>
    <t>Common stock</t>
    <phoneticPr fontId="2"/>
  </si>
  <si>
    <t>Capital Surplus</t>
    <phoneticPr fontId="2"/>
  </si>
  <si>
    <t>Earned surplus</t>
    <phoneticPr fontId="2"/>
  </si>
  <si>
    <t>Treasury stock</t>
    <phoneticPr fontId="2"/>
  </si>
  <si>
    <t>Accumulated other comprehensive income</t>
    <phoneticPr fontId="2"/>
  </si>
  <si>
    <t>Valuation difference on available-for-sale securities</t>
    <phoneticPr fontId="2"/>
  </si>
  <si>
    <t>Deferred gains or losses on hedges</t>
    <phoneticPr fontId="2"/>
  </si>
  <si>
    <t>Foreign currency translation adjustment</t>
    <phoneticPr fontId="2"/>
  </si>
  <si>
    <t>Remeasurements of defined benefit plans</t>
    <phoneticPr fontId="2"/>
  </si>
  <si>
    <t>Subscription rights to shares</t>
    <phoneticPr fontId="2"/>
  </si>
  <si>
    <t>Non-controlling interests</t>
    <phoneticPr fontId="2"/>
  </si>
  <si>
    <t xml:space="preserve">Net Assets </t>
    <phoneticPr fontId="2"/>
  </si>
  <si>
    <t xml:space="preserve">Total liabilities and Net Assets </t>
    <phoneticPr fontId="2"/>
  </si>
  <si>
    <t>FY2007</t>
    <phoneticPr fontId="2"/>
  </si>
  <si>
    <t>FY2008</t>
    <phoneticPr fontId="2"/>
  </si>
  <si>
    <t>FY2009</t>
    <phoneticPr fontId="2"/>
  </si>
  <si>
    <t>FY2010</t>
    <phoneticPr fontId="2"/>
  </si>
  <si>
    <t>FY2011</t>
    <phoneticPr fontId="2"/>
  </si>
  <si>
    <t>FY2012</t>
    <phoneticPr fontId="2"/>
  </si>
  <si>
    <t>FY2013</t>
    <phoneticPr fontId="2"/>
  </si>
  <si>
    <t>FY2014</t>
    <phoneticPr fontId="2"/>
  </si>
  <si>
    <t>FY2016</t>
    <phoneticPr fontId="2"/>
  </si>
  <si>
    <t>FY2017</t>
    <phoneticPr fontId="2"/>
  </si>
  <si>
    <t>FY2018</t>
    <phoneticPr fontId="2"/>
  </si>
  <si>
    <t>1H</t>
    <phoneticPr fontId="2"/>
  </si>
  <si>
    <t>2007.4-9</t>
    <phoneticPr fontId="2"/>
  </si>
  <si>
    <t>2008.4-9</t>
    <phoneticPr fontId="2"/>
  </si>
  <si>
    <t>2009.4-9</t>
    <phoneticPr fontId="2"/>
  </si>
  <si>
    <t>2010.4-9</t>
    <phoneticPr fontId="2"/>
  </si>
  <si>
    <t>2011.4-9</t>
    <phoneticPr fontId="2"/>
  </si>
  <si>
    <t>2012.4-9</t>
    <phoneticPr fontId="2"/>
  </si>
  <si>
    <t>2013.4-9</t>
    <phoneticPr fontId="2"/>
  </si>
  <si>
    <t>2014.4-9</t>
    <phoneticPr fontId="2"/>
  </si>
  <si>
    <t>2015.4-9</t>
    <phoneticPr fontId="2"/>
  </si>
  <si>
    <t>2016.4-9</t>
    <phoneticPr fontId="2"/>
  </si>
  <si>
    <t>2017.4-9</t>
    <phoneticPr fontId="2"/>
  </si>
  <si>
    <t>2018.4-9</t>
    <phoneticPr fontId="2"/>
  </si>
  <si>
    <t>I. Cash flows from operating activities</t>
    <phoneticPr fontId="2"/>
  </si>
  <si>
    <t>Profit (loss) before income taxes</t>
    <phoneticPr fontId="2"/>
  </si>
  <si>
    <t>Depreciation</t>
    <phoneticPr fontId="2"/>
  </si>
  <si>
    <t>Decrease (increase) in notes and accounts receivable - trade</t>
    <phoneticPr fontId="2"/>
  </si>
  <si>
    <t>Decrease (increase) in inventories</t>
    <phoneticPr fontId="2"/>
  </si>
  <si>
    <r>
      <t>Increase (decrease) in notes and accounts payable - trade</t>
    </r>
    <r>
      <rPr>
        <sz val="11"/>
        <rFont val="ＭＳ Ｐゴシック"/>
        <family val="3"/>
        <charset val="128"/>
      </rPr>
      <t>　　　　　　　　　　　　　　　　　　　　　　　　　　　　　　　　　　　　　　　　</t>
    </r>
    <phoneticPr fontId="2"/>
  </si>
  <si>
    <t>-</t>
    <phoneticPr fontId="2"/>
  </si>
  <si>
    <t>Others</t>
    <phoneticPr fontId="2"/>
  </si>
  <si>
    <t>Net cash provided by operating activities</t>
    <phoneticPr fontId="2"/>
  </si>
  <si>
    <t>II. Cash flows from investing activities</t>
    <phoneticPr fontId="2"/>
  </si>
  <si>
    <t>Decrease in time deposits and marketable securities</t>
    <phoneticPr fontId="2"/>
  </si>
  <si>
    <t>Purchases of property, plant and equipment</t>
    <phoneticPr fontId="2"/>
  </si>
  <si>
    <t>Proceeds from sales of property, plant and 
equipment</t>
    <phoneticPr fontId="2"/>
  </si>
  <si>
    <t>Purchases of intangible fixed asset</t>
    <phoneticPr fontId="2"/>
  </si>
  <si>
    <t>Proceeds from sales and redemption of investment securities</t>
    <phoneticPr fontId="2"/>
  </si>
  <si>
    <t>Others</t>
    <phoneticPr fontId="2"/>
  </si>
  <si>
    <t>Net cash (used in) provided by 
investing activities</t>
    <phoneticPr fontId="2"/>
  </si>
  <si>
    <r>
      <t>Free cash flows (I + II)</t>
    </r>
    <r>
      <rPr>
        <b/>
        <sz val="10.5"/>
        <rFont val="ＭＳ Ｐ明朝"/>
        <family val="1"/>
        <charset val="128"/>
      </rPr>
      <t/>
    </r>
    <phoneticPr fontId="2"/>
  </si>
  <si>
    <t>　</t>
    <phoneticPr fontId="2"/>
  </si>
  <si>
    <t>III. Cash flows from financing activities</t>
    <phoneticPr fontId="2"/>
  </si>
  <si>
    <t>Increase (decrease) in short-term borrowings</t>
    <phoneticPr fontId="2"/>
  </si>
  <si>
    <t>Proceeds from long-term loans payable</t>
    <phoneticPr fontId="2"/>
  </si>
  <si>
    <t>Proceeds from issuance of bonds</t>
    <phoneticPr fontId="2"/>
  </si>
  <si>
    <t>Repayments of long-term loans payable, redemption of bonds</t>
    <phoneticPr fontId="2"/>
  </si>
  <si>
    <t>Net cash (used in) provided by financing 
activities</t>
    <phoneticPr fontId="2"/>
  </si>
  <si>
    <t>Effect of exchange rate changes on cash and 
cash equivalents</t>
    <phoneticPr fontId="2"/>
  </si>
  <si>
    <t>Net increase (decrease) in cash and cash 
equivalents</t>
    <phoneticPr fontId="2"/>
  </si>
  <si>
    <t>Cash and cash equivalents at beginning of the year</t>
    <phoneticPr fontId="2"/>
  </si>
  <si>
    <t>Increase in cash and cash equivalents from newly consolidated subsidiary</t>
    <phoneticPr fontId="2"/>
  </si>
  <si>
    <t xml:space="preserve"> </t>
    <phoneticPr fontId="2"/>
  </si>
  <si>
    <t>Cash and cash equivalents at end of year</t>
    <phoneticPr fontId="2"/>
  </si>
  <si>
    <t>2Q</t>
    <phoneticPr fontId="2"/>
  </si>
  <si>
    <t>4Q</t>
    <phoneticPr fontId="2"/>
  </si>
  <si>
    <t>2016.4-6</t>
    <phoneticPr fontId="2"/>
  </si>
  <si>
    <t>2016.7-9</t>
    <phoneticPr fontId="2"/>
  </si>
  <si>
    <t>2016.4-9</t>
    <phoneticPr fontId="2"/>
  </si>
  <si>
    <t>2016.10-12</t>
    <phoneticPr fontId="2"/>
  </si>
  <si>
    <t>2017.1-3</t>
    <phoneticPr fontId="2"/>
  </si>
  <si>
    <t>2016.10-17.3</t>
    <phoneticPr fontId="2"/>
  </si>
  <si>
    <t>2016.4-17.3</t>
    <phoneticPr fontId="2"/>
  </si>
  <si>
    <t>2017.4-6</t>
    <phoneticPr fontId="2"/>
  </si>
  <si>
    <t>2017.7-9</t>
    <phoneticPr fontId="2"/>
  </si>
  <si>
    <t>2017.4-9</t>
    <phoneticPr fontId="2"/>
  </si>
  <si>
    <t>2017.10-12</t>
    <phoneticPr fontId="2"/>
  </si>
  <si>
    <t>2018.1-3</t>
    <phoneticPr fontId="2"/>
  </si>
  <si>
    <t>2017.10-18.3</t>
    <phoneticPr fontId="2"/>
  </si>
  <si>
    <t>2017.4-18.3</t>
    <phoneticPr fontId="2"/>
  </si>
  <si>
    <t>2018.4-6</t>
    <phoneticPr fontId="2"/>
  </si>
  <si>
    <t>2018.7-9</t>
    <phoneticPr fontId="2"/>
  </si>
  <si>
    <t>2018.4-9</t>
    <phoneticPr fontId="2"/>
  </si>
  <si>
    <t>2018.10-12</t>
    <phoneticPr fontId="2"/>
  </si>
  <si>
    <t>2019.1-3</t>
    <phoneticPr fontId="2"/>
  </si>
  <si>
    <t>2018.10-19.3</t>
    <phoneticPr fontId="2"/>
  </si>
  <si>
    <t>2018.4-19.3</t>
    <phoneticPr fontId="2"/>
  </si>
  <si>
    <t>ICT</t>
    <phoneticPr fontId="2"/>
  </si>
  <si>
    <t>Intersegment sales and transfers</t>
    <phoneticPr fontId="2"/>
  </si>
  <si>
    <t>Total sales</t>
    <phoneticPr fontId="2"/>
  </si>
  <si>
    <t>Operating income (loss)</t>
    <phoneticPr fontId="2"/>
  </si>
  <si>
    <t>Total assets</t>
    <phoneticPr fontId="2"/>
  </si>
  <si>
    <t>Depreciation</t>
    <phoneticPr fontId="2"/>
  </si>
  <si>
    <t>Mechatronics Systems</t>
    <phoneticPr fontId="2"/>
  </si>
  <si>
    <t>Intersegment sales and transfers</t>
    <phoneticPr fontId="2"/>
  </si>
  <si>
    <t>Printers</t>
    <phoneticPr fontId="2"/>
  </si>
  <si>
    <t>EMS</t>
    <phoneticPr fontId="2"/>
  </si>
  <si>
    <t>Total sales</t>
    <phoneticPr fontId="2"/>
  </si>
  <si>
    <t>Operating income (loss)</t>
    <phoneticPr fontId="2"/>
  </si>
  <si>
    <t>Total assets</t>
    <phoneticPr fontId="2"/>
  </si>
  <si>
    <t>Depreciation</t>
    <phoneticPr fontId="2"/>
  </si>
  <si>
    <t xml:space="preserve">Corporate and eliminations </t>
    <phoneticPr fontId="2"/>
  </si>
  <si>
    <t>Sales to third parties</t>
    <phoneticPr fontId="2"/>
  </si>
  <si>
    <t>TOTAL</t>
    <phoneticPr fontId="2"/>
  </si>
  <si>
    <t>Sales to third parties</t>
    <phoneticPr fontId="2"/>
  </si>
  <si>
    <t>-</t>
    <phoneticPr fontId="2"/>
  </si>
  <si>
    <t>1H</t>
    <phoneticPr fontId="2"/>
  </si>
  <si>
    <t>FY2018</t>
    <phoneticPr fontId="2"/>
  </si>
  <si>
    <t>3Q</t>
    <phoneticPr fontId="2"/>
  </si>
  <si>
    <t>2018.4-12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</si>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</sst>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[Red]\(#,##0\)"/>
    <numFmt numFmtId="177" formatCode="0.0%"/>
    <numFmt numFmtId="178" formatCode="#,##0;\(#,##0\);&quot;---&quot;;@"/>
    <numFmt numFmtId="179" formatCode="0.0%_);\(0.0%\)"/>
    <numFmt numFmtId="180" formatCode="#,##0.0_);\(#,##0.0\)"/>
    <numFmt numFmtId="181" formatCode="0.0_);[Red]\(0.0\)"/>
    <numFmt numFmtId="182" formatCode="0.00_);[Red]\(0.00\)"/>
    <numFmt numFmtId="183" formatCode="#,##0.0_);[Red]\(#,##0.0\)"/>
    <numFmt numFmtId="184" formatCode="#,##0.00_);[Red]\(#,##0.0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b/>
      <sz val="10.5"/>
      <name val="ＭＳ Ｐ明朝"/>
      <family val="1"/>
      <charset val="128"/>
    </font>
    <font>
      <b/>
      <sz val="10.5"/>
      <name val="ＭＳ Ｐゴシック"/>
      <family val="3"/>
      <charset val="128"/>
    </font>
    <font>
      <sz val="11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3" fillId="0" borderId="0" applyFill="0"/>
  </cellStyleXfs>
  <cellXfs count="69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9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178" fontId="6" fillId="0" borderId="9" xfId="4" applyNumberFormat="1" applyFont="1" applyFill="1" applyBorder="1" applyAlignment="1" applyProtection="1">
      <alignment horizontal="center" vertical="center"/>
    </xf>
    <xf numFmtId="178" fontId="6" fillId="0" borderId="11" xfId="4" applyNumberFormat="1" applyFont="1" applyFill="1" applyBorder="1" applyAlignment="1" applyProtection="1">
      <alignment horizontal="center" vertical="center"/>
    </xf>
    <xf numFmtId="178" fontId="6" fillId="0" borderId="8" xfId="4" applyNumberFormat="1" applyFont="1" applyFill="1" applyBorder="1" applyAlignment="1" applyProtection="1">
      <alignment horizontal="center" vertical="center"/>
    </xf>
    <xf numFmtId="178" fontId="6" fillId="0" borderId="13" xfId="4" applyNumberFormat="1" applyFont="1" applyFill="1" applyBorder="1" applyAlignment="1" applyProtection="1">
      <alignment horizontal="center" vertical="center"/>
    </xf>
    <xf numFmtId="178" fontId="6" fillId="0" borderId="15" xfId="4" applyNumberFormat="1" applyFont="1" applyFill="1" applyBorder="1" applyAlignment="1" applyProtection="1">
      <alignment horizontal="center" vertical="center"/>
    </xf>
    <xf numFmtId="178" fontId="6" fillId="0" borderId="17" xfId="4" applyNumberFormat="1" applyFont="1" applyFill="1" applyBorder="1" applyAlignment="1" applyProtection="1">
      <alignment horizontal="center" vertical="center"/>
    </xf>
    <xf numFmtId="178" fontId="6" fillId="0" borderId="19" xfId="4" applyNumberFormat="1" applyFont="1" applyFill="1" applyBorder="1" applyAlignment="1" applyProtection="1">
      <alignment horizontal="center" vertical="center"/>
    </xf>
    <xf numFmtId="178" fontId="6" fillId="0" borderId="21" xfId="4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78" fontId="6" fillId="0" borderId="25" xfId="4" applyNumberFormat="1" applyFont="1" applyFill="1" applyBorder="1" applyAlignment="1" applyProtection="1">
      <alignment horizontal="center" vertical="center"/>
    </xf>
    <xf numFmtId="178" fontId="6" fillId="0" borderId="27" xfId="4" applyNumberFormat="1" applyFont="1" applyFill="1" applyBorder="1" applyAlignment="1" applyProtection="1">
      <alignment horizontal="center" vertical="center"/>
    </xf>
    <xf numFmtId="0" fontId="6" fillId="0" borderId="0" xfId="0" applyFont="1" applyBorder="1">
      <alignment vertical="center"/>
    </xf>
    <xf numFmtId="181" fontId="6" fillId="0" borderId="28" xfId="0" applyNumberFormat="1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181" fontId="6" fillId="0" borderId="30" xfId="0" applyNumberFormat="1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181" fontId="6" fillId="0" borderId="33" xfId="0" applyNumberFormat="1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38" xfId="0" applyNumberFormat="1" applyFont="1" applyBorder="1" applyAlignment="1">
      <alignment horizontal="center" vertical="center" shrinkToFit="1"/>
    </xf>
    <xf numFmtId="49" fontId="7" fillId="0" borderId="39" xfId="0" applyNumberFormat="1" applyFont="1" applyBorder="1" applyAlignment="1">
      <alignment horizontal="center" vertical="center" shrinkToFit="1"/>
    </xf>
    <xf numFmtId="49" fontId="7" fillId="0" borderId="40" xfId="0" applyNumberFormat="1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2" borderId="47" xfId="0" applyFont="1" applyFill="1" applyBorder="1" applyAlignment="1">
      <alignment vertical="center"/>
    </xf>
    <xf numFmtId="0" fontId="7" fillId="2" borderId="48" xfId="0" applyFont="1" applyFill="1" applyBorder="1" applyAlignment="1">
      <alignment vertical="center"/>
    </xf>
    <xf numFmtId="176" fontId="7" fillId="2" borderId="49" xfId="0" applyNumberFormat="1" applyFont="1" applyFill="1" applyBorder="1">
      <alignment vertical="center"/>
    </xf>
    <xf numFmtId="176" fontId="7" fillId="2" borderId="2" xfId="0" applyNumberFormat="1" applyFont="1" applyFill="1" applyBorder="1">
      <alignment vertical="center"/>
    </xf>
    <xf numFmtId="176" fontId="7" fillId="2" borderId="50" xfId="0" applyNumberFormat="1" applyFont="1" applyFill="1" applyBorder="1">
      <alignment vertical="center"/>
    </xf>
    <xf numFmtId="176" fontId="7" fillId="2" borderId="51" xfId="0" applyNumberFormat="1" applyFont="1" applyFill="1" applyBorder="1">
      <alignment vertical="center"/>
    </xf>
    <xf numFmtId="176" fontId="7" fillId="2" borderId="52" xfId="0" applyNumberFormat="1" applyFont="1" applyFill="1" applyBorder="1">
      <alignment vertical="center"/>
    </xf>
    <xf numFmtId="0" fontId="7" fillId="0" borderId="38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176" fontId="7" fillId="0" borderId="54" xfId="0" applyNumberFormat="1" applyFont="1" applyBorder="1">
      <alignment vertical="center"/>
    </xf>
    <xf numFmtId="176" fontId="7" fillId="0" borderId="39" xfId="0" applyNumberFormat="1" applyFont="1" applyBorder="1">
      <alignment vertical="center"/>
    </xf>
    <xf numFmtId="176" fontId="7" fillId="0" borderId="40" xfId="0" applyNumberFormat="1" applyFont="1" applyBorder="1">
      <alignment vertical="center"/>
    </xf>
    <xf numFmtId="176" fontId="7" fillId="0" borderId="55" xfId="0" applyNumberFormat="1" applyFont="1" applyBorder="1">
      <alignment vertical="center"/>
    </xf>
    <xf numFmtId="176" fontId="7" fillId="0" borderId="25" xfId="0" applyNumberFormat="1" applyFont="1" applyBorder="1">
      <alignment vertical="center"/>
    </xf>
    <xf numFmtId="0" fontId="7" fillId="2" borderId="38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176" fontId="7" fillId="2" borderId="54" xfId="0" applyNumberFormat="1" applyFont="1" applyFill="1" applyBorder="1">
      <alignment vertical="center"/>
    </xf>
    <xf numFmtId="176" fontId="7" fillId="2" borderId="39" xfId="0" applyNumberFormat="1" applyFont="1" applyFill="1" applyBorder="1">
      <alignment vertical="center"/>
    </xf>
    <xf numFmtId="176" fontId="7" fillId="2" borderId="40" xfId="0" applyNumberFormat="1" applyFont="1" applyFill="1" applyBorder="1">
      <alignment vertical="center"/>
    </xf>
    <xf numFmtId="176" fontId="7" fillId="2" borderId="55" xfId="0" applyNumberFormat="1" applyFont="1" applyFill="1" applyBorder="1">
      <alignment vertical="center"/>
    </xf>
    <xf numFmtId="176" fontId="7" fillId="2" borderId="25" xfId="0" applyNumberFormat="1" applyFont="1" applyFill="1" applyBorder="1">
      <alignment vertical="center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176" fontId="7" fillId="0" borderId="44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176" fontId="7" fillId="0" borderId="45" xfId="0" applyNumberFormat="1" applyFont="1" applyBorder="1">
      <alignment vertical="center"/>
    </xf>
    <xf numFmtId="176" fontId="7" fillId="0" borderId="58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59" xfId="0" applyNumberFormat="1" applyFont="1" applyBorder="1">
      <alignment vertical="center"/>
    </xf>
    <xf numFmtId="176" fontId="7" fillId="0" borderId="60" xfId="0" applyNumberFormat="1" applyFont="1" applyBorder="1">
      <alignment vertical="center"/>
    </xf>
    <xf numFmtId="176" fontId="7" fillId="0" borderId="61" xfId="0" applyNumberFormat="1" applyFont="1" applyBorder="1">
      <alignment vertical="center"/>
    </xf>
    <xf numFmtId="176" fontId="7" fillId="0" borderId="62" xfId="0" applyNumberFormat="1" applyFont="1" applyBorder="1">
      <alignment vertical="center"/>
    </xf>
    <xf numFmtId="176" fontId="7" fillId="0" borderId="27" xfId="0" applyNumberFormat="1" applyFont="1" applyBorder="1">
      <alignment vertical="center"/>
    </xf>
    <xf numFmtId="176" fontId="7" fillId="2" borderId="63" xfId="0" applyNumberFormat="1" applyFont="1" applyFill="1" applyBorder="1">
      <alignment vertical="center"/>
    </xf>
    <xf numFmtId="176" fontId="7" fillId="2" borderId="64" xfId="0" applyNumberFormat="1" applyFont="1" applyFill="1" applyBorder="1">
      <alignment vertical="center"/>
    </xf>
    <xf numFmtId="176" fontId="7" fillId="2" borderId="65" xfId="0" applyNumberFormat="1" applyFont="1" applyFill="1" applyBorder="1">
      <alignment vertical="center"/>
    </xf>
    <xf numFmtId="176" fontId="7" fillId="2" borderId="66" xfId="0" applyNumberFormat="1" applyFont="1" applyFill="1" applyBorder="1">
      <alignment vertical="center"/>
    </xf>
    <xf numFmtId="176" fontId="7" fillId="2" borderId="67" xfId="0" applyNumberFormat="1" applyFont="1" applyFill="1" applyBorder="1">
      <alignment vertical="center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176" fontId="7" fillId="0" borderId="63" xfId="0" applyNumberFormat="1" applyFont="1" applyBorder="1">
      <alignment vertical="center"/>
    </xf>
    <xf numFmtId="176" fontId="7" fillId="0" borderId="64" xfId="0" applyNumberFormat="1" applyFont="1" applyBorder="1">
      <alignment vertical="center"/>
    </xf>
    <xf numFmtId="176" fontId="7" fillId="0" borderId="65" xfId="0" applyNumberFormat="1" applyFont="1" applyBorder="1">
      <alignment vertical="center"/>
    </xf>
    <xf numFmtId="176" fontId="7" fillId="0" borderId="66" xfId="0" applyNumberFormat="1" applyFont="1" applyBorder="1">
      <alignment vertical="center"/>
    </xf>
    <xf numFmtId="176" fontId="7" fillId="0" borderId="67" xfId="0" applyNumberFormat="1" applyFont="1" applyBorder="1">
      <alignment vertical="center"/>
    </xf>
    <xf numFmtId="0" fontId="7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176" fontId="7" fillId="0" borderId="7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76" fontId="7" fillId="0" borderId="71" xfId="0" applyNumberFormat="1" applyFont="1" applyBorder="1">
      <alignment vertical="center"/>
    </xf>
    <xf numFmtId="176" fontId="7" fillId="0" borderId="72" xfId="0" applyNumberFormat="1" applyFont="1" applyBorder="1">
      <alignment vertical="center"/>
    </xf>
    <xf numFmtId="176" fontId="7" fillId="0" borderId="73" xfId="0" applyNumberFormat="1" applyFont="1" applyBorder="1">
      <alignment vertical="center"/>
    </xf>
    <xf numFmtId="176" fontId="7" fillId="0" borderId="74" xfId="0" applyNumberFormat="1" applyFont="1" applyBorder="1">
      <alignment vertical="center"/>
    </xf>
    <xf numFmtId="176" fontId="7" fillId="2" borderId="75" xfId="0" applyNumberFormat="1" applyFont="1" applyFill="1" applyBorder="1" applyAlignment="1">
      <alignment horizontal="right" vertical="center"/>
    </xf>
    <xf numFmtId="176" fontId="7" fillId="2" borderId="76" xfId="0" applyNumberFormat="1" applyFont="1" applyFill="1" applyBorder="1" applyAlignment="1">
      <alignment horizontal="right" vertical="center"/>
    </xf>
    <xf numFmtId="176" fontId="7" fillId="0" borderId="77" xfId="0" applyNumberFormat="1" applyFont="1" applyBorder="1" applyAlignment="1">
      <alignment horizontal="right" vertical="center"/>
    </xf>
    <xf numFmtId="176" fontId="7" fillId="0" borderId="78" xfId="0" applyNumberFormat="1" applyFont="1" applyBorder="1" applyAlignment="1">
      <alignment horizontal="right" vertical="center"/>
    </xf>
    <xf numFmtId="176" fontId="7" fillId="0" borderId="79" xfId="0" applyNumberFormat="1" applyFont="1" applyBorder="1" applyAlignment="1">
      <alignment horizontal="right" vertical="center"/>
    </xf>
    <xf numFmtId="176" fontId="7" fillId="0" borderId="80" xfId="0" applyNumberFormat="1" applyFont="1" applyBorder="1" applyAlignment="1">
      <alignment horizontal="right" vertical="center"/>
    </xf>
    <xf numFmtId="176" fontId="7" fillId="0" borderId="81" xfId="0" applyNumberFormat="1" applyFont="1" applyBorder="1" applyAlignment="1">
      <alignment horizontal="right" vertical="center"/>
    </xf>
    <xf numFmtId="176" fontId="7" fillId="0" borderId="82" xfId="0" applyNumberFormat="1" applyFont="1" applyBorder="1" applyAlignment="1">
      <alignment horizontal="right" vertical="center"/>
    </xf>
    <xf numFmtId="176" fontId="9" fillId="0" borderId="83" xfId="0" applyNumberFormat="1" applyFont="1" applyBorder="1" applyAlignment="1">
      <alignment horizontal="right" vertical="center"/>
    </xf>
    <xf numFmtId="176" fontId="9" fillId="0" borderId="84" xfId="0" applyNumberFormat="1" applyFont="1" applyBorder="1" applyAlignment="1">
      <alignment horizontal="right" vertical="center"/>
    </xf>
    <xf numFmtId="176" fontId="7" fillId="0" borderId="85" xfId="0" applyNumberFormat="1" applyFont="1" applyBorder="1" applyAlignment="1">
      <alignment horizontal="right" vertical="center"/>
    </xf>
    <xf numFmtId="176" fontId="7" fillId="0" borderId="86" xfId="0" applyNumberFormat="1" applyFont="1" applyBorder="1" applyAlignment="1">
      <alignment horizontal="right" vertical="center"/>
    </xf>
    <xf numFmtId="176" fontId="9" fillId="0" borderId="85" xfId="0" applyNumberFormat="1" applyFont="1" applyBorder="1" applyAlignment="1">
      <alignment horizontal="right" vertical="center"/>
    </xf>
    <xf numFmtId="176" fontId="9" fillId="0" borderId="86" xfId="0" applyNumberFormat="1" applyFont="1" applyBorder="1" applyAlignment="1">
      <alignment horizontal="right" vertical="center"/>
    </xf>
    <xf numFmtId="176" fontId="11" fillId="2" borderId="87" xfId="0" applyNumberFormat="1" applyFont="1" applyFill="1" applyBorder="1" applyAlignment="1">
      <alignment horizontal="right" vertical="center"/>
    </xf>
    <xf numFmtId="176" fontId="11" fillId="2" borderId="88" xfId="0" applyNumberFormat="1" applyFont="1" applyFill="1" applyBorder="1" applyAlignment="1">
      <alignment horizontal="right" vertical="center"/>
    </xf>
    <xf numFmtId="176" fontId="7" fillId="0" borderId="81" xfId="0" applyNumberFormat="1" applyFont="1" applyBorder="1" applyAlignment="1">
      <alignment horizontal="right" vertical="center" wrapText="1"/>
    </xf>
    <xf numFmtId="176" fontId="7" fillId="0" borderId="82" xfId="0" applyNumberFormat="1" applyFont="1" applyBorder="1" applyAlignment="1">
      <alignment horizontal="right" vertical="center" wrapText="1"/>
    </xf>
    <xf numFmtId="176" fontId="7" fillId="0" borderId="89" xfId="0" applyNumberFormat="1" applyFont="1" applyBorder="1" applyAlignment="1">
      <alignment horizontal="right" vertical="center"/>
    </xf>
    <xf numFmtId="176" fontId="7" fillId="0" borderId="90" xfId="0" applyNumberFormat="1" applyFont="1" applyBorder="1" applyAlignment="1">
      <alignment horizontal="right" vertical="center"/>
    </xf>
    <xf numFmtId="176" fontId="7" fillId="0" borderId="91" xfId="0" applyNumberFormat="1" applyFont="1" applyBorder="1" applyAlignment="1">
      <alignment horizontal="right" vertical="center"/>
    </xf>
    <xf numFmtId="176" fontId="7" fillId="0" borderId="70" xfId="0" applyNumberFormat="1" applyFont="1" applyBorder="1" applyAlignment="1">
      <alignment horizontal="right" vertical="center"/>
    </xf>
    <xf numFmtId="176" fontId="9" fillId="0" borderId="92" xfId="0" applyNumberFormat="1" applyFont="1" applyBorder="1" applyAlignment="1">
      <alignment horizontal="right" vertical="center"/>
    </xf>
    <xf numFmtId="176" fontId="9" fillId="0" borderId="73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distributed" vertical="center" indent="1"/>
    </xf>
    <xf numFmtId="176" fontId="7" fillId="2" borderId="93" xfId="0" applyNumberFormat="1" applyFont="1" applyFill="1" applyBorder="1" applyAlignment="1">
      <alignment horizontal="right" vertical="center"/>
    </xf>
    <xf numFmtId="176" fontId="7" fillId="0" borderId="94" xfId="0" applyNumberFormat="1" applyFont="1" applyBorder="1" applyAlignment="1">
      <alignment horizontal="right" vertical="center"/>
    </xf>
    <xf numFmtId="176" fontId="7" fillId="0" borderId="95" xfId="0" applyNumberFormat="1" applyFont="1" applyBorder="1" applyAlignment="1">
      <alignment horizontal="right" vertical="center"/>
    </xf>
    <xf numFmtId="176" fontId="7" fillId="0" borderId="96" xfId="0" applyNumberFormat="1" applyFont="1" applyBorder="1" applyAlignment="1">
      <alignment horizontal="right" vertical="center"/>
    </xf>
    <xf numFmtId="176" fontId="9" fillId="0" borderId="97" xfId="0" applyNumberFormat="1" applyFont="1" applyBorder="1" applyAlignment="1">
      <alignment horizontal="right" vertical="center"/>
    </xf>
    <xf numFmtId="176" fontId="7" fillId="0" borderId="98" xfId="0" applyNumberFormat="1" applyFont="1" applyBorder="1" applyAlignment="1">
      <alignment horizontal="right" vertical="center"/>
    </xf>
    <xf numFmtId="176" fontId="9" fillId="0" borderId="98" xfId="0" applyNumberFormat="1" applyFont="1" applyBorder="1" applyAlignment="1">
      <alignment horizontal="right" vertical="center"/>
    </xf>
    <xf numFmtId="176" fontId="11" fillId="2" borderId="99" xfId="0" applyNumberFormat="1" applyFont="1" applyFill="1" applyBorder="1" applyAlignment="1">
      <alignment horizontal="right" vertical="center"/>
    </xf>
    <xf numFmtId="176" fontId="7" fillId="0" borderId="96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6" fontId="9" fillId="0" borderId="60" xfId="0" applyNumberFormat="1" applyFont="1" applyBorder="1" applyAlignment="1">
      <alignment horizontal="right" vertical="center"/>
    </xf>
    <xf numFmtId="49" fontId="7" fillId="0" borderId="24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2" borderId="100" xfId="0" applyFont="1" applyFill="1" applyBorder="1" applyAlignment="1">
      <alignment horizontal="left" vertical="center" indent="1"/>
    </xf>
    <xf numFmtId="0" fontId="7" fillId="0" borderId="101" xfId="0" applyFont="1" applyBorder="1" applyAlignment="1">
      <alignment horizontal="left" vertical="center" indent="1"/>
    </xf>
    <xf numFmtId="0" fontId="7" fillId="0" borderId="102" xfId="0" applyFont="1" applyBorder="1" applyAlignment="1">
      <alignment horizontal="left" vertical="center" indent="1"/>
    </xf>
    <xf numFmtId="0" fontId="7" fillId="0" borderId="103" xfId="0" applyFont="1" applyBorder="1" applyAlignment="1">
      <alignment horizontal="left" vertical="center" wrapText="1" indent="1"/>
    </xf>
    <xf numFmtId="0" fontId="7" fillId="0" borderId="103" xfId="0" applyFont="1" applyBorder="1" applyAlignment="1">
      <alignment horizontal="left" vertical="center" indent="1"/>
    </xf>
    <xf numFmtId="0" fontId="9" fillId="0" borderId="104" xfId="0" applyFont="1" applyBorder="1" applyAlignment="1">
      <alignment horizontal="left" vertical="center" indent="1"/>
    </xf>
    <xf numFmtId="0" fontId="7" fillId="0" borderId="105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wrapText="1" indent="1"/>
    </xf>
    <xf numFmtId="0" fontId="7" fillId="0" borderId="106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9" fillId="0" borderId="106" xfId="0" applyFont="1" applyBorder="1" applyAlignment="1">
      <alignment horizontal="left" vertical="center" wrapText="1" indent="1"/>
    </xf>
    <xf numFmtId="0" fontId="7" fillId="0" borderId="48" xfId="0" applyFont="1" applyBorder="1" applyAlignment="1">
      <alignment horizontal="left" vertical="center" wrapText="1" indent="1"/>
    </xf>
    <xf numFmtId="0" fontId="7" fillId="0" borderId="53" xfId="0" applyFont="1" applyBorder="1" applyAlignment="1">
      <alignment horizontal="left" vertical="center" wrapText="1" indent="1"/>
    </xf>
    <xf numFmtId="0" fontId="7" fillId="0" borderId="53" xfId="0" applyFont="1" applyBorder="1" applyAlignment="1">
      <alignment horizontal="left" vertical="center" indent="1"/>
    </xf>
    <xf numFmtId="0" fontId="9" fillId="0" borderId="69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71" xfId="0" applyFont="1" applyBorder="1" applyAlignment="1">
      <alignment horizontal="center" vertical="center"/>
    </xf>
    <xf numFmtId="176" fontId="7" fillId="2" borderId="93" xfId="0" applyNumberFormat="1" applyFont="1" applyFill="1" applyBorder="1">
      <alignment vertical="center"/>
    </xf>
    <xf numFmtId="176" fontId="7" fillId="2" borderId="76" xfId="0" applyNumberFormat="1" applyFont="1" applyFill="1" applyBorder="1">
      <alignment vertical="center"/>
    </xf>
    <xf numFmtId="176" fontId="7" fillId="0" borderId="94" xfId="0" applyNumberFormat="1" applyFont="1" applyBorder="1">
      <alignment vertical="center"/>
    </xf>
    <xf numFmtId="176" fontId="7" fillId="0" borderId="78" xfId="0" applyNumberFormat="1" applyFont="1" applyBorder="1">
      <alignment vertical="center"/>
    </xf>
    <xf numFmtId="176" fontId="7" fillId="0" borderId="95" xfId="0" applyNumberFormat="1" applyFont="1" applyBorder="1">
      <alignment vertical="center"/>
    </xf>
    <xf numFmtId="176" fontId="7" fillId="0" borderId="80" xfId="0" applyNumberFormat="1" applyFont="1" applyBorder="1">
      <alignment vertical="center"/>
    </xf>
    <xf numFmtId="176" fontId="7" fillId="0" borderId="96" xfId="0" applyNumberFormat="1" applyFont="1" applyBorder="1">
      <alignment vertical="center"/>
    </xf>
    <xf numFmtId="176" fontId="7" fillId="0" borderId="82" xfId="0" applyNumberFormat="1" applyFont="1" applyBorder="1">
      <alignment vertical="center"/>
    </xf>
    <xf numFmtId="176" fontId="9" fillId="0" borderId="97" xfId="0" applyNumberFormat="1" applyFont="1" applyBorder="1">
      <alignment vertical="center"/>
    </xf>
    <xf numFmtId="176" fontId="9" fillId="0" borderId="84" xfId="0" applyNumberFormat="1" applyFont="1" applyBorder="1">
      <alignment vertical="center"/>
    </xf>
    <xf numFmtId="176" fontId="7" fillId="0" borderId="98" xfId="0" applyNumberFormat="1" applyFont="1" applyBorder="1">
      <alignment vertical="center"/>
    </xf>
    <xf numFmtId="176" fontId="7" fillId="0" borderId="86" xfId="0" applyNumberFormat="1" applyFont="1" applyBorder="1">
      <alignment vertical="center"/>
    </xf>
    <xf numFmtId="176" fontId="9" fillId="0" borderId="98" xfId="0" applyNumberFormat="1" applyFont="1" applyBorder="1">
      <alignment vertical="center"/>
    </xf>
    <xf numFmtId="176" fontId="9" fillId="0" borderId="86" xfId="0" applyNumberFormat="1" applyFont="1" applyBorder="1">
      <alignment vertical="center"/>
    </xf>
    <xf numFmtId="176" fontId="9" fillId="2" borderId="99" xfId="0" applyNumberFormat="1" applyFont="1" applyFill="1" applyBorder="1">
      <alignment vertical="center"/>
    </xf>
    <xf numFmtId="176" fontId="9" fillId="2" borderId="88" xfId="0" applyNumberFormat="1" applyFont="1" applyFill="1" applyBorder="1">
      <alignment vertical="center"/>
    </xf>
    <xf numFmtId="176" fontId="7" fillId="0" borderId="2" xfId="0" applyNumberFormat="1" applyFont="1" applyBorder="1">
      <alignment vertical="center"/>
    </xf>
    <xf numFmtId="176" fontId="7" fillId="0" borderId="90" xfId="0" applyNumberFormat="1" applyFont="1" applyBorder="1">
      <alignment vertical="center"/>
    </xf>
    <xf numFmtId="176" fontId="9" fillId="0" borderId="60" xfId="0" applyNumberFormat="1" applyFont="1" applyBorder="1">
      <alignment vertical="center"/>
    </xf>
    <xf numFmtId="176" fontId="9" fillId="0" borderId="73" xfId="0" applyNumberFormat="1" applyFont="1" applyBorder="1">
      <alignment vertical="center"/>
    </xf>
    <xf numFmtId="176" fontId="7" fillId="0" borderId="0" xfId="0" applyNumberFormat="1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7" fillId="0" borderId="107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108" xfId="0" applyFont="1" applyBorder="1" applyAlignment="1">
      <alignment horizontal="left" vertical="center" indent="1"/>
    </xf>
    <xf numFmtId="0" fontId="7" fillId="0" borderId="60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07" xfId="0" applyFont="1" applyBorder="1" applyAlignment="1">
      <alignment horizontal="left" vertical="center"/>
    </xf>
    <xf numFmtId="0" fontId="7" fillId="0" borderId="95" xfId="0" applyFont="1" applyBorder="1">
      <alignment vertical="center"/>
    </xf>
    <xf numFmtId="0" fontId="7" fillId="0" borderId="80" xfId="0" applyFont="1" applyBorder="1">
      <alignment vertical="center"/>
    </xf>
    <xf numFmtId="176" fontId="7" fillId="0" borderId="0" xfId="0" applyNumberFormat="1" applyFont="1" applyBorder="1">
      <alignment vertical="center"/>
    </xf>
    <xf numFmtId="0" fontId="7" fillId="0" borderId="19" xfId="0" applyFont="1" applyBorder="1" applyAlignment="1">
      <alignment horizontal="left" vertical="center" indent="1"/>
    </xf>
    <xf numFmtId="176" fontId="7" fillId="0" borderId="29" xfId="0" applyNumberFormat="1" applyFont="1" applyBorder="1">
      <alignment vertical="center"/>
    </xf>
    <xf numFmtId="176" fontId="7" fillId="0" borderId="30" xfId="0" applyNumberFormat="1" applyFont="1" applyBorder="1">
      <alignment vertical="center"/>
    </xf>
    <xf numFmtId="176" fontId="7" fillId="0" borderId="109" xfId="0" applyNumberFormat="1" applyFont="1" applyBorder="1">
      <alignment vertical="center"/>
    </xf>
    <xf numFmtId="0" fontId="7" fillId="0" borderId="17" xfId="0" applyFont="1" applyBorder="1" applyAlignment="1">
      <alignment horizontal="left" vertical="center" indent="1"/>
    </xf>
    <xf numFmtId="176" fontId="7" fillId="0" borderId="110" xfId="0" applyNumberFormat="1" applyFont="1" applyBorder="1">
      <alignment vertical="center"/>
    </xf>
    <xf numFmtId="176" fontId="7" fillId="0" borderId="111" xfId="0" applyNumberFormat="1" applyFont="1" applyBorder="1">
      <alignment vertical="center"/>
    </xf>
    <xf numFmtId="176" fontId="7" fillId="0" borderId="112" xfId="0" applyNumberFormat="1" applyFont="1" applyBorder="1">
      <alignment vertical="center"/>
    </xf>
    <xf numFmtId="0" fontId="7" fillId="0" borderId="113" xfId="0" applyFont="1" applyBorder="1" applyAlignment="1">
      <alignment horizontal="left" vertical="center" indent="1"/>
    </xf>
    <xf numFmtId="176" fontId="7" fillId="0" borderId="114" xfId="0" applyNumberFormat="1" applyFont="1" applyBorder="1">
      <alignment vertical="center"/>
    </xf>
    <xf numFmtId="176" fontId="7" fillId="0" borderId="115" xfId="0" applyNumberFormat="1" applyFont="1" applyBorder="1">
      <alignment vertical="center"/>
    </xf>
    <xf numFmtId="176" fontId="7" fillId="0" borderId="116" xfId="0" applyNumberFormat="1" applyFont="1" applyBorder="1">
      <alignment vertical="center"/>
    </xf>
    <xf numFmtId="0" fontId="7" fillId="0" borderId="11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176" fontId="7" fillId="0" borderId="117" xfId="0" applyNumberFormat="1" applyFont="1" applyBorder="1">
      <alignment vertical="center"/>
    </xf>
    <xf numFmtId="0" fontId="7" fillId="0" borderId="8" xfId="0" applyFont="1" applyBorder="1" applyAlignment="1">
      <alignment horizontal="left" vertical="center" indent="1"/>
    </xf>
    <xf numFmtId="176" fontId="7" fillId="0" borderId="118" xfId="0" applyNumberFormat="1" applyFont="1" applyBorder="1">
      <alignment vertical="center"/>
    </xf>
    <xf numFmtId="0" fontId="7" fillId="0" borderId="119" xfId="0" applyFont="1" applyBorder="1" applyAlignment="1">
      <alignment horizontal="left" vertical="center" indent="1"/>
    </xf>
    <xf numFmtId="176" fontId="7" fillId="0" borderId="120" xfId="0" applyNumberFormat="1" applyFont="1" applyBorder="1">
      <alignment vertical="center"/>
    </xf>
    <xf numFmtId="176" fontId="7" fillId="0" borderId="121" xfId="0" applyNumberFormat="1" applyFont="1" applyBorder="1">
      <alignment vertical="center"/>
    </xf>
    <xf numFmtId="176" fontId="7" fillId="0" borderId="122" xfId="0" applyNumberFormat="1" applyFont="1" applyBorder="1">
      <alignment vertical="center"/>
    </xf>
    <xf numFmtId="0" fontId="7" fillId="0" borderId="123" xfId="0" applyFont="1" applyBorder="1" applyAlignment="1">
      <alignment horizontal="left" vertical="center" indent="1"/>
    </xf>
    <xf numFmtId="176" fontId="7" fillId="0" borderId="124" xfId="0" applyNumberFormat="1" applyFont="1" applyBorder="1">
      <alignment vertical="center"/>
    </xf>
    <xf numFmtId="176" fontId="7" fillId="0" borderId="125" xfId="0" applyNumberFormat="1" applyFont="1" applyBorder="1">
      <alignment vertical="center"/>
    </xf>
    <xf numFmtId="176" fontId="7" fillId="0" borderId="126" xfId="0" applyNumberFormat="1" applyFont="1" applyBorder="1">
      <alignment vertical="center"/>
    </xf>
    <xf numFmtId="0" fontId="7" fillId="0" borderId="25" xfId="0" applyFont="1" applyBorder="1" applyAlignment="1">
      <alignment horizontal="left" vertical="center" indent="1"/>
    </xf>
    <xf numFmtId="0" fontId="9" fillId="2" borderId="127" xfId="0" applyFont="1" applyFill="1" applyBorder="1" applyAlignment="1">
      <alignment horizontal="left" vertical="center" indent="1"/>
    </xf>
    <xf numFmtId="176" fontId="9" fillId="2" borderId="128" xfId="0" applyNumberFormat="1" applyFont="1" applyFill="1" applyBorder="1">
      <alignment vertical="center"/>
    </xf>
    <xf numFmtId="176" fontId="9" fillId="2" borderId="129" xfId="0" applyNumberFormat="1" applyFont="1" applyFill="1" applyBorder="1">
      <alignment vertical="center"/>
    </xf>
    <xf numFmtId="176" fontId="9" fillId="2" borderId="130" xfId="0" applyNumberFormat="1" applyFont="1" applyFill="1" applyBorder="1">
      <alignment vertical="center"/>
    </xf>
    <xf numFmtId="0" fontId="7" fillId="0" borderId="23" xfId="0" applyFont="1" applyBorder="1" applyAlignment="1">
      <alignment horizontal="left" vertical="center"/>
    </xf>
    <xf numFmtId="176" fontId="7" fillId="0" borderId="131" xfId="0" applyNumberFormat="1" applyFont="1" applyBorder="1">
      <alignment vertical="center"/>
    </xf>
    <xf numFmtId="176" fontId="7" fillId="0" borderId="132" xfId="0" applyNumberFormat="1" applyFont="1" applyBorder="1">
      <alignment vertical="center"/>
    </xf>
    <xf numFmtId="176" fontId="7" fillId="0" borderId="133" xfId="0" applyNumberFormat="1" applyFont="1" applyBorder="1">
      <alignment vertical="center"/>
    </xf>
    <xf numFmtId="0" fontId="7" fillId="0" borderId="9" xfId="0" applyFont="1" applyBorder="1" applyAlignment="1">
      <alignment horizontal="left" vertical="center" indent="1"/>
    </xf>
    <xf numFmtId="176" fontId="7" fillId="0" borderId="134" xfId="0" applyNumberFormat="1" applyFont="1" applyBorder="1">
      <alignment vertical="center"/>
    </xf>
    <xf numFmtId="176" fontId="7" fillId="0" borderId="135" xfId="0" applyNumberFormat="1" applyFont="1" applyBorder="1">
      <alignment vertical="center"/>
    </xf>
    <xf numFmtId="176" fontId="7" fillId="0" borderId="136" xfId="0" applyNumberFormat="1" applyFont="1" applyBorder="1">
      <alignment vertical="center"/>
    </xf>
    <xf numFmtId="0" fontId="7" fillId="0" borderId="137" xfId="0" applyFont="1" applyBorder="1" applyAlignment="1">
      <alignment horizontal="left" vertical="center" indent="1"/>
    </xf>
    <xf numFmtId="176" fontId="7" fillId="0" borderId="138" xfId="0" applyNumberFormat="1" applyFont="1" applyBorder="1">
      <alignment vertical="center"/>
    </xf>
    <xf numFmtId="176" fontId="7" fillId="0" borderId="97" xfId="0" applyNumberFormat="1" applyFont="1" applyBorder="1">
      <alignment vertical="center"/>
    </xf>
    <xf numFmtId="176" fontId="7" fillId="0" borderId="84" xfId="0" applyNumberFormat="1" applyFont="1" applyBorder="1">
      <alignment vertical="center"/>
    </xf>
    <xf numFmtId="0" fontId="9" fillId="2" borderId="139" xfId="0" applyFont="1" applyFill="1" applyBorder="1" applyAlignment="1">
      <alignment horizontal="left" vertical="center" indent="1"/>
    </xf>
    <xf numFmtId="176" fontId="9" fillId="2" borderId="140" xfId="0" applyNumberFormat="1" applyFont="1" applyFill="1" applyBorder="1">
      <alignment vertical="center"/>
    </xf>
    <xf numFmtId="176" fontId="9" fillId="2" borderId="93" xfId="0" applyNumberFormat="1" applyFont="1" applyFill="1" applyBorder="1">
      <alignment vertical="center"/>
    </xf>
    <xf numFmtId="176" fontId="9" fillId="2" borderId="76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7" fillId="0" borderId="95" xfId="0" applyNumberFormat="1" applyFont="1" applyFill="1" applyBorder="1">
      <alignment vertical="center"/>
    </xf>
    <xf numFmtId="176" fontId="7" fillId="0" borderId="80" xfId="0" applyNumberFormat="1" applyFont="1" applyFill="1" applyBorder="1">
      <alignment vertical="center"/>
    </xf>
    <xf numFmtId="0" fontId="7" fillId="0" borderId="141" xfId="0" applyFont="1" applyBorder="1" applyAlignment="1">
      <alignment horizontal="left" vertical="center" indent="1"/>
    </xf>
    <xf numFmtId="0" fontId="7" fillId="0" borderId="142" xfId="0" applyFont="1" applyBorder="1" applyAlignment="1">
      <alignment horizontal="left" vertical="center" indent="1"/>
    </xf>
    <xf numFmtId="0" fontId="7" fillId="0" borderId="56" xfId="0" applyFont="1" applyBorder="1" applyAlignment="1">
      <alignment horizontal="left" vertical="center" indent="1"/>
    </xf>
    <xf numFmtId="0" fontId="7" fillId="0" borderId="143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67" xfId="0" applyFont="1" applyBorder="1" applyAlignment="1">
      <alignment horizontal="left" vertical="center" indent="1"/>
    </xf>
    <xf numFmtId="179" fontId="7" fillId="0" borderId="0" xfId="2" applyFont="1" applyFill="1" applyBorder="1" applyAlignment="1"/>
    <xf numFmtId="0" fontId="8" fillId="0" borderId="3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144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left" vertical="center" indent="1"/>
    </xf>
    <xf numFmtId="176" fontId="8" fillId="2" borderId="90" xfId="0" applyNumberFormat="1" applyFont="1" applyFill="1" applyBorder="1">
      <alignment vertical="center"/>
    </xf>
    <xf numFmtId="0" fontId="8" fillId="0" borderId="57" xfId="0" applyFont="1" applyBorder="1" applyAlignment="1">
      <alignment horizontal="left" vertical="center" indent="1"/>
    </xf>
    <xf numFmtId="177" fontId="8" fillId="0" borderId="71" xfId="0" applyNumberFormat="1" applyFont="1" applyBorder="1">
      <alignment vertical="center"/>
    </xf>
    <xf numFmtId="0" fontId="8" fillId="0" borderId="37" xfId="0" applyFont="1" applyBorder="1" applyAlignment="1">
      <alignment horizontal="left" vertical="center" indent="1"/>
    </xf>
    <xf numFmtId="176" fontId="8" fillId="0" borderId="80" xfId="0" applyNumberFormat="1" applyFont="1" applyBorder="1">
      <alignment vertical="center"/>
    </xf>
    <xf numFmtId="0" fontId="8" fillId="2" borderId="100" xfId="0" applyFont="1" applyFill="1" applyBorder="1" applyAlignment="1">
      <alignment horizontal="left" vertical="center" indent="1"/>
    </xf>
    <xf numFmtId="176" fontId="8" fillId="2" borderId="76" xfId="0" applyNumberFormat="1" applyFont="1" applyFill="1" applyBorder="1">
      <alignment vertical="center"/>
    </xf>
    <xf numFmtId="0" fontId="8" fillId="2" borderId="35" xfId="0" applyFont="1" applyFill="1" applyBorder="1" applyAlignment="1">
      <alignment horizontal="left" vertical="center" indent="1"/>
    </xf>
    <xf numFmtId="176" fontId="8" fillId="2" borderId="145" xfId="0" applyNumberFormat="1" applyFont="1" applyFill="1" applyBorder="1">
      <alignment vertical="center"/>
    </xf>
    <xf numFmtId="0" fontId="8" fillId="0" borderId="35" xfId="0" applyFont="1" applyBorder="1" applyAlignment="1">
      <alignment horizontal="left" vertical="center" indent="1"/>
    </xf>
    <xf numFmtId="176" fontId="8" fillId="0" borderId="145" xfId="0" applyNumberFormat="1" applyFont="1" applyBorder="1">
      <alignment vertical="center"/>
    </xf>
    <xf numFmtId="0" fontId="8" fillId="0" borderId="105" xfId="0" applyFont="1" applyBorder="1" applyAlignment="1">
      <alignment horizontal="left" vertical="center" indent="1"/>
    </xf>
    <xf numFmtId="176" fontId="8" fillId="0" borderId="78" xfId="0" applyNumberFormat="1" applyFont="1" applyBorder="1">
      <alignment vertical="center"/>
    </xf>
    <xf numFmtId="0" fontId="8" fillId="0" borderId="104" xfId="0" applyFont="1" applyBorder="1" applyAlignment="1">
      <alignment horizontal="left" vertical="center" indent="1"/>
    </xf>
    <xf numFmtId="176" fontId="8" fillId="0" borderId="84" xfId="0" applyNumberFormat="1" applyFont="1" applyBorder="1">
      <alignment vertical="center"/>
    </xf>
    <xf numFmtId="0" fontId="8" fillId="0" borderId="146" xfId="0" applyFont="1" applyBorder="1" applyAlignment="1">
      <alignment horizontal="left" vertical="center" indent="1"/>
    </xf>
    <xf numFmtId="176" fontId="8" fillId="0" borderId="147" xfId="0" applyNumberFormat="1" applyFont="1" applyBorder="1">
      <alignment vertical="center"/>
    </xf>
    <xf numFmtId="176" fontId="8" fillId="0" borderId="71" xfId="0" applyNumberFormat="1" applyFont="1" applyBorder="1">
      <alignment vertical="center"/>
    </xf>
    <xf numFmtId="0" fontId="8" fillId="0" borderId="74" xfId="0" applyFont="1" applyBorder="1" applyAlignment="1">
      <alignment horizontal="left" vertical="center" indent="1"/>
    </xf>
    <xf numFmtId="176" fontId="8" fillId="0" borderId="73" xfId="0" applyNumberFormat="1" applyFont="1" applyBorder="1">
      <alignment vertical="center"/>
    </xf>
    <xf numFmtId="0" fontId="8" fillId="2" borderId="0" xfId="0" applyFont="1" applyFill="1" applyBorder="1" applyAlignment="1">
      <alignment horizontal="left" vertical="center" indent="1"/>
    </xf>
    <xf numFmtId="176" fontId="8" fillId="2" borderId="80" xfId="0" applyNumberFormat="1" applyFont="1" applyFill="1" applyBorder="1">
      <alignment vertical="center"/>
    </xf>
    <xf numFmtId="0" fontId="8" fillId="0" borderId="48" xfId="0" applyFont="1" applyBorder="1" applyAlignment="1">
      <alignment horizontal="left" vertical="center" indent="1"/>
    </xf>
    <xf numFmtId="176" fontId="8" fillId="0" borderId="90" xfId="0" applyNumberFormat="1" applyFont="1" applyBorder="1">
      <alignment vertical="center"/>
    </xf>
    <xf numFmtId="176" fontId="8" fillId="2" borderId="148" xfId="0" applyNumberFormat="1" applyFont="1" applyFill="1" applyBorder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3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176" fontId="8" fillId="2" borderId="2" xfId="0" applyNumberFormat="1" applyFont="1" applyFill="1" applyBorder="1">
      <alignment vertical="center"/>
    </xf>
    <xf numFmtId="177" fontId="8" fillId="0" borderId="3" xfId="0" applyNumberFormat="1" applyFont="1" applyBorder="1">
      <alignment vertical="center"/>
    </xf>
    <xf numFmtId="176" fontId="8" fillId="0" borderId="95" xfId="0" applyNumberFormat="1" applyFont="1" applyBorder="1">
      <alignment vertical="center"/>
    </xf>
    <xf numFmtId="176" fontId="8" fillId="2" borderId="93" xfId="0" applyNumberFormat="1" applyFont="1" applyFill="1" applyBorder="1">
      <alignment vertical="center"/>
    </xf>
    <xf numFmtId="176" fontId="8" fillId="2" borderId="28" xfId="0" applyNumberFormat="1" applyFont="1" applyFill="1" applyBorder="1">
      <alignment vertical="center"/>
    </xf>
    <xf numFmtId="176" fontId="8" fillId="0" borderId="28" xfId="0" applyNumberFormat="1" applyFont="1" applyBorder="1">
      <alignment vertical="center"/>
    </xf>
    <xf numFmtId="176" fontId="8" fillId="0" borderId="94" xfId="0" applyNumberFormat="1" applyFont="1" applyBorder="1">
      <alignment vertical="center"/>
    </xf>
    <xf numFmtId="176" fontId="8" fillId="0" borderId="97" xfId="0" applyNumberFormat="1" applyFont="1" applyBorder="1">
      <alignment vertical="center"/>
    </xf>
    <xf numFmtId="176" fontId="8" fillId="0" borderId="64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176" fontId="8" fillId="0" borderId="60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176" fontId="8" fillId="2" borderId="4" xfId="0" applyNumberFormat="1" applyFont="1" applyFill="1" applyBorder="1">
      <alignment vertical="center"/>
    </xf>
    <xf numFmtId="176" fontId="8" fillId="2" borderId="95" xfId="0" applyNumberFormat="1" applyFont="1" applyFill="1" applyBorder="1">
      <alignment vertical="center"/>
    </xf>
    <xf numFmtId="176" fontId="8" fillId="2" borderId="149" xfId="0" applyNumberFormat="1" applyFont="1" applyFill="1" applyBorder="1">
      <alignment vertical="center"/>
    </xf>
    <xf numFmtId="177" fontId="8" fillId="0" borderId="72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176" fontId="8" fillId="2" borderId="140" xfId="0" applyNumberFormat="1" applyFont="1" applyFill="1" applyBorder="1">
      <alignment vertical="center"/>
    </xf>
    <xf numFmtId="176" fontId="8" fillId="2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150" xfId="0" applyNumberFormat="1" applyFont="1" applyBorder="1">
      <alignment vertical="center"/>
    </xf>
    <xf numFmtId="176" fontId="8" fillId="0" borderId="138" xfId="0" applyNumberFormat="1" applyFont="1" applyBorder="1">
      <alignment vertical="center"/>
    </xf>
    <xf numFmtId="176" fontId="8" fillId="0" borderId="151" xfId="0" applyNumberFormat="1" applyFont="1" applyBorder="1">
      <alignment vertical="center"/>
    </xf>
    <xf numFmtId="176" fontId="8" fillId="0" borderId="72" xfId="0" applyNumberFormat="1" applyFont="1" applyBorder="1">
      <alignment vertical="center"/>
    </xf>
    <xf numFmtId="176" fontId="8" fillId="0" borderId="74" xfId="0" applyNumberFormat="1" applyFont="1" applyBorder="1">
      <alignment vertical="center"/>
    </xf>
    <xf numFmtId="176" fontId="8" fillId="2" borderId="0" xfId="0" applyNumberFormat="1" applyFont="1" applyFill="1" applyBorder="1">
      <alignment vertical="center"/>
    </xf>
    <xf numFmtId="176" fontId="8" fillId="0" borderId="149" xfId="0" applyNumberFormat="1" applyFont="1" applyBorder="1">
      <alignment vertical="center"/>
    </xf>
    <xf numFmtId="176" fontId="8" fillId="2" borderId="152" xfId="0" applyNumberFormat="1" applyFont="1" applyFill="1" applyBorder="1">
      <alignment vertical="center"/>
    </xf>
    <xf numFmtId="176" fontId="7" fillId="0" borderId="118" xfId="0" applyNumberFormat="1" applyFont="1" applyFill="1" applyBorder="1">
      <alignment vertical="center"/>
    </xf>
    <xf numFmtId="176" fontId="7" fillId="0" borderId="80" xfId="0" applyNumberFormat="1" applyFont="1" applyFill="1" applyBorder="1" applyAlignment="1">
      <alignment horizontal="right" vertical="center"/>
    </xf>
    <xf numFmtId="176" fontId="7" fillId="0" borderId="82" xfId="0" applyNumberFormat="1" applyFont="1" applyFill="1" applyBorder="1" applyAlignment="1">
      <alignment horizontal="right" vertical="center"/>
    </xf>
    <xf numFmtId="49" fontId="1" fillId="0" borderId="42" xfId="0" applyNumberFormat="1" applyFont="1" applyBorder="1" applyAlignment="1">
      <alignment horizontal="center" vertical="center" shrinkToFit="1"/>
    </xf>
    <xf numFmtId="49" fontId="7" fillId="0" borderId="28" xfId="0" applyNumberFormat="1" applyFont="1" applyFill="1" applyBorder="1" applyAlignment="1">
      <alignment horizontal="center" vertical="center" shrinkToFit="1"/>
    </xf>
    <xf numFmtId="49" fontId="7" fillId="0" borderId="39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5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176" fontId="7" fillId="0" borderId="95" xfId="0" applyNumberFormat="1" applyFont="1" applyFill="1" applyBorder="1" applyAlignment="1">
      <alignment horizontal="right" vertical="center"/>
    </xf>
    <xf numFmtId="176" fontId="7" fillId="0" borderId="96" xfId="0" applyNumberFormat="1" applyFont="1" applyFill="1" applyBorder="1" applyAlignment="1">
      <alignment horizontal="right" vertical="center"/>
    </xf>
    <xf numFmtId="177" fontId="6" fillId="0" borderId="91" xfId="0" applyNumberFormat="1" applyFont="1" applyFill="1" applyBorder="1">
      <alignment vertical="center"/>
    </xf>
    <xf numFmtId="176" fontId="7" fillId="0" borderId="109" xfId="0" applyNumberFormat="1" applyFont="1" applyFill="1" applyBorder="1">
      <alignment vertical="center"/>
    </xf>
    <xf numFmtId="176" fontId="7" fillId="0" borderId="112" xfId="0" applyNumberFormat="1" applyFont="1" applyFill="1" applyBorder="1">
      <alignment vertical="center"/>
    </xf>
    <xf numFmtId="0" fontId="7" fillId="2" borderId="154" xfId="0" applyFont="1" applyFill="1" applyBorder="1" applyAlignment="1">
      <alignment vertical="center"/>
    </xf>
    <xf numFmtId="0" fontId="7" fillId="2" borderId="146" xfId="0" applyFont="1" applyFill="1" applyBorder="1" applyAlignment="1">
      <alignment vertical="center"/>
    </xf>
    <xf numFmtId="176" fontId="7" fillId="0" borderId="39" xfId="0" applyNumberFormat="1" applyFont="1" applyFill="1" applyBorder="1" applyAlignment="1">
      <alignment horizontal="right" vertical="center"/>
    </xf>
    <xf numFmtId="176" fontId="8" fillId="0" borderId="94" xfId="0" applyNumberFormat="1" applyFont="1" applyFill="1" applyBorder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90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71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right" vertical="center"/>
    </xf>
    <xf numFmtId="49" fontId="8" fillId="0" borderId="148" xfId="0" applyNumberFormat="1" applyFont="1" applyFill="1" applyBorder="1" applyAlignment="1">
      <alignment horizontal="right" vertical="center"/>
    </xf>
    <xf numFmtId="181" fontId="6" fillId="0" borderId="28" xfId="0" applyNumberFormat="1" applyFont="1" applyFill="1" applyBorder="1">
      <alignment vertical="center"/>
    </xf>
    <xf numFmtId="181" fontId="6" fillId="0" borderId="30" xfId="0" applyNumberFormat="1" applyFont="1" applyFill="1" applyBorder="1">
      <alignment vertical="center"/>
    </xf>
    <xf numFmtId="181" fontId="6" fillId="0" borderId="33" xfId="0" applyNumberFormat="1" applyFont="1" applyFill="1" applyBorder="1">
      <alignment vertical="center"/>
    </xf>
    <xf numFmtId="0" fontId="7" fillId="0" borderId="24" xfId="0" applyFont="1" applyBorder="1" applyAlignment="1">
      <alignment horizontal="center" vertical="center" shrinkToFit="1"/>
    </xf>
    <xf numFmtId="176" fontId="7" fillId="2" borderId="155" xfId="0" applyNumberFormat="1" applyFont="1" applyFill="1" applyBorder="1">
      <alignment vertical="center"/>
    </xf>
    <xf numFmtId="176" fontId="7" fillId="0" borderId="24" xfId="0" applyNumberFormat="1" applyFont="1" applyBorder="1">
      <alignment vertical="center"/>
    </xf>
    <xf numFmtId="176" fontId="7" fillId="2" borderId="24" xfId="0" applyNumberFormat="1" applyFont="1" applyFill="1" applyBorder="1">
      <alignment vertical="center"/>
    </xf>
    <xf numFmtId="176" fontId="7" fillId="0" borderId="26" xfId="0" applyNumberFormat="1" applyFont="1" applyBorder="1">
      <alignment vertical="center"/>
    </xf>
    <xf numFmtId="176" fontId="7" fillId="2" borderId="156" xfId="0" applyNumberFormat="1" applyFont="1" applyFill="1" applyBorder="1">
      <alignment vertical="center"/>
    </xf>
    <xf numFmtId="176" fontId="7" fillId="0" borderId="156" xfId="0" applyNumberFormat="1" applyFont="1" applyBorder="1">
      <alignment vertical="center"/>
    </xf>
    <xf numFmtId="0" fontId="7" fillId="0" borderId="58" xfId="0" applyFont="1" applyBorder="1" applyAlignment="1">
      <alignment horizontal="center" vertical="center" shrinkToFit="1"/>
    </xf>
    <xf numFmtId="49" fontId="7" fillId="0" borderId="149" xfId="0" applyNumberFormat="1" applyFont="1" applyBorder="1" applyAlignment="1">
      <alignment horizontal="center" vertical="center" shrinkToFit="1"/>
    </xf>
    <xf numFmtId="176" fontId="6" fillId="0" borderId="95" xfId="0" applyNumberFormat="1" applyFont="1" applyFill="1" applyBorder="1" applyAlignment="1">
      <alignment horizontal="right" vertical="center"/>
    </xf>
    <xf numFmtId="176" fontId="6" fillId="0" borderId="96" xfId="0" applyNumberFormat="1" applyFont="1" applyFill="1" applyBorder="1" applyAlignment="1">
      <alignment horizontal="right" vertical="center"/>
    </xf>
    <xf numFmtId="176" fontId="6" fillId="0" borderId="135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>
      <alignment vertical="center"/>
    </xf>
    <xf numFmtId="176" fontId="6" fillId="0" borderId="98" xfId="0" applyNumberFormat="1" applyFont="1" applyFill="1" applyBorder="1">
      <alignment vertical="center"/>
    </xf>
    <xf numFmtId="176" fontId="6" fillId="0" borderId="157" xfId="0" applyNumberFormat="1" applyFont="1" applyFill="1" applyBorder="1">
      <alignment vertical="center"/>
    </xf>
    <xf numFmtId="176" fontId="6" fillId="0" borderId="111" xfId="0" applyNumberFormat="1" applyFont="1" applyFill="1" applyBorder="1">
      <alignment vertical="center"/>
    </xf>
    <xf numFmtId="183" fontId="6" fillId="0" borderId="157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6" fillId="0" borderId="158" xfId="0" applyNumberFormat="1" applyFont="1" applyFill="1" applyBorder="1">
      <alignment vertical="center"/>
    </xf>
    <xf numFmtId="176" fontId="6" fillId="0" borderId="96" xfId="0" applyNumberFormat="1" applyFont="1" applyFill="1" applyBorder="1">
      <alignment vertical="center"/>
    </xf>
    <xf numFmtId="177" fontId="6" fillId="0" borderId="132" xfId="0" applyNumberFormat="1" applyFont="1" applyFill="1" applyBorder="1">
      <alignment vertical="center"/>
    </xf>
    <xf numFmtId="177" fontId="6" fillId="0" borderId="39" xfId="0" applyNumberFormat="1" applyFont="1" applyFill="1" applyBorder="1">
      <alignment vertical="center"/>
    </xf>
    <xf numFmtId="182" fontId="6" fillId="0" borderId="39" xfId="0" applyNumberFormat="1" applyFont="1" applyFill="1" applyBorder="1">
      <alignment vertical="center"/>
    </xf>
    <xf numFmtId="181" fontId="6" fillId="0" borderId="39" xfId="0" applyNumberFormat="1" applyFont="1" applyFill="1" applyBorder="1">
      <alignment vertical="center"/>
    </xf>
    <xf numFmtId="177" fontId="6" fillId="0" borderId="60" xfId="0" applyNumberFormat="1" applyFont="1" applyFill="1" applyBorder="1">
      <alignment vertical="center"/>
    </xf>
    <xf numFmtId="177" fontId="6" fillId="0" borderId="41" xfId="0" applyNumberFormat="1" applyFont="1" applyFill="1" applyBorder="1">
      <alignment vertical="center"/>
    </xf>
    <xf numFmtId="177" fontId="6" fillId="0" borderId="159" xfId="0" applyNumberFormat="1" applyFont="1" applyFill="1" applyBorder="1">
      <alignment vertical="center"/>
    </xf>
    <xf numFmtId="49" fontId="8" fillId="0" borderId="9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9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7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8" fillId="0" borderId="39" xfId="0" applyNumberFormat="1" applyFont="1" applyFill="1" applyBorder="1" applyAlignment="1">
      <alignment horizontal="center" vertical="center" shrinkToFit="1"/>
    </xf>
    <xf numFmtId="49" fontId="8" fillId="0" borderId="41" xfId="0" applyNumberFormat="1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49" fontId="8" fillId="0" borderId="70" xfId="0" applyNumberFormat="1" applyFont="1" applyFill="1" applyBorder="1" applyAlignment="1">
      <alignment horizontal="center" vertical="center" shrinkToFit="1"/>
    </xf>
    <xf numFmtId="49" fontId="8" fillId="0" borderId="145" xfId="0" applyNumberFormat="1" applyFont="1" applyFill="1" applyBorder="1" applyAlignment="1">
      <alignment horizontal="center" vertical="center" shrinkToFit="1"/>
    </xf>
    <xf numFmtId="49" fontId="8" fillId="0" borderId="28" xfId="0" applyNumberFormat="1" applyFont="1" applyFill="1" applyBorder="1" applyAlignment="1">
      <alignment horizontal="center" vertical="center" shrinkToFit="1"/>
    </xf>
    <xf numFmtId="176" fontId="7" fillId="0" borderId="55" xfId="0" applyNumberFormat="1" applyFont="1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center" vertical="center" shrinkToFit="1"/>
    </xf>
    <xf numFmtId="49" fontId="1" fillId="0" borderId="42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49" fontId="7" fillId="0" borderId="42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49" fontId="7" fillId="0" borderId="145" xfId="0" applyNumberFormat="1" applyFont="1" applyFill="1" applyBorder="1" applyAlignment="1">
      <alignment horizontal="center" vertical="center" shrinkToFit="1"/>
    </xf>
    <xf numFmtId="49" fontId="7" fillId="0" borderId="70" xfId="0" applyNumberFormat="1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49" fontId="7" fillId="0" borderId="72" xfId="0" applyNumberFormat="1" applyFont="1" applyFill="1" applyBorder="1" applyAlignment="1">
      <alignment horizontal="center" vertical="center" shrinkToFit="1"/>
    </xf>
    <xf numFmtId="0" fontId="7" fillId="0" borderId="74" xfId="0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 shrinkToFit="1"/>
    </xf>
    <xf numFmtId="49" fontId="7" fillId="0" borderId="38" xfId="0" applyNumberFormat="1" applyFont="1" applyFill="1" applyBorder="1" applyAlignment="1">
      <alignment horizontal="center" vertical="center" shrinkToFit="1"/>
    </xf>
    <xf numFmtId="49" fontId="7" fillId="0" borderId="149" xfId="0" applyNumberFormat="1" applyFont="1" applyFill="1" applyBorder="1" applyAlignment="1">
      <alignment horizontal="center" vertical="center" shrinkToFit="1"/>
    </xf>
    <xf numFmtId="49" fontId="7" fillId="0" borderId="24" xfId="0" applyNumberFormat="1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 shrinkToFit="1"/>
    </xf>
    <xf numFmtId="49" fontId="7" fillId="0" borderId="41" xfId="0" applyNumberFormat="1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49" fontId="7" fillId="0" borderId="40" xfId="0" applyNumberFormat="1" applyFont="1" applyFill="1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8" fillId="2" borderId="160" xfId="0" applyFont="1" applyFill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7" fillId="0" borderId="36" xfId="0" applyFont="1" applyBorder="1" applyAlignment="1">
      <alignment horizontal="left" vertical="center" indent="1"/>
    </xf>
    <xf numFmtId="0" fontId="7" fillId="0" borderId="43" xfId="0" applyFont="1" applyBorder="1" applyAlignment="1">
      <alignment horizontal="left" vertical="center" indent="1"/>
    </xf>
    <xf numFmtId="0" fontId="7" fillId="0" borderId="161" xfId="0" applyFont="1" applyBorder="1" applyAlignment="1">
      <alignment horizontal="left" vertical="center" indent="1"/>
    </xf>
    <xf numFmtId="0" fontId="7" fillId="0" borderId="162" xfId="0" applyFont="1" applyBorder="1" applyAlignment="1">
      <alignment horizontal="left" vertical="center" indent="1"/>
    </xf>
    <xf numFmtId="0" fontId="7" fillId="0" borderId="163" xfId="0" applyFont="1" applyBorder="1" applyAlignment="1">
      <alignment horizontal="left" vertical="center" indent="1"/>
    </xf>
    <xf numFmtId="0" fontId="7" fillId="0" borderId="164" xfId="0" applyFont="1" applyBorder="1" applyAlignment="1">
      <alignment horizontal="left" vertical="center" indent="1"/>
    </xf>
    <xf numFmtId="0" fontId="9" fillId="2" borderId="165" xfId="0" applyFont="1" applyFill="1" applyBorder="1" applyAlignment="1">
      <alignment horizontal="left" vertical="center" indent="1"/>
    </xf>
    <xf numFmtId="0" fontId="7" fillId="0" borderId="166" xfId="0" applyFont="1" applyBorder="1" applyAlignment="1">
      <alignment horizontal="left" vertical="center"/>
    </xf>
    <xf numFmtId="0" fontId="7" fillId="0" borderId="167" xfId="0" applyFont="1" applyBorder="1" applyAlignment="1">
      <alignment horizontal="left" vertical="center" indent="1"/>
    </xf>
    <xf numFmtId="0" fontId="7" fillId="0" borderId="168" xfId="0" applyFont="1" applyBorder="1" applyAlignment="1">
      <alignment horizontal="left" vertical="center" indent="1"/>
    </xf>
    <xf numFmtId="0" fontId="9" fillId="2" borderId="160" xfId="0" applyFont="1" applyFill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49" fontId="7" fillId="0" borderId="28" xfId="0" applyNumberFormat="1" applyFont="1" applyFill="1" applyBorder="1" applyAlignment="1">
      <alignment horizontal="center" vertical="center"/>
    </xf>
    <xf numFmtId="0" fontId="7" fillId="0" borderId="144" xfId="0" applyFont="1" applyBorder="1" applyAlignment="1">
      <alignment horizontal="left" vertical="center" indent="1"/>
    </xf>
    <xf numFmtId="0" fontId="7" fillId="0" borderId="4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52" xfId="0" applyFont="1" applyBorder="1" applyAlignment="1">
      <alignment vertical="center"/>
    </xf>
    <xf numFmtId="0" fontId="7" fillId="0" borderId="144" xfId="0" applyFont="1" applyBorder="1" applyAlignment="1">
      <alignment vertical="center"/>
    </xf>
    <xf numFmtId="176" fontId="6" fillId="3" borderId="80" xfId="0" applyNumberFormat="1" applyFont="1" applyFill="1" applyBorder="1" applyAlignment="1">
      <alignment horizontal="right" vertical="center"/>
    </xf>
    <xf numFmtId="176" fontId="6" fillId="3" borderId="82" xfId="0" applyNumberFormat="1" applyFont="1" applyFill="1" applyBorder="1" applyAlignment="1">
      <alignment horizontal="right" vertical="center"/>
    </xf>
    <xf numFmtId="176" fontId="6" fillId="3" borderId="136" xfId="0" applyNumberFormat="1" applyFont="1" applyFill="1" applyBorder="1" applyAlignment="1">
      <alignment horizontal="right" vertical="center"/>
    </xf>
    <xf numFmtId="176" fontId="6" fillId="3" borderId="71" xfId="0" applyNumberFormat="1" applyFont="1" applyFill="1" applyBorder="1">
      <alignment vertical="center"/>
    </xf>
    <xf numFmtId="176" fontId="6" fillId="3" borderId="82" xfId="0" applyNumberFormat="1" applyFont="1" applyFill="1" applyBorder="1">
      <alignment vertical="center"/>
    </xf>
    <xf numFmtId="176" fontId="6" fillId="3" borderId="169" xfId="0" applyNumberFormat="1" applyFont="1" applyFill="1" applyBorder="1">
      <alignment vertical="center"/>
    </xf>
    <xf numFmtId="176" fontId="6" fillId="3" borderId="112" xfId="0" applyNumberFormat="1" applyFont="1" applyFill="1" applyBorder="1">
      <alignment vertical="center"/>
    </xf>
    <xf numFmtId="183" fontId="6" fillId="3" borderId="169" xfId="0" applyNumberFormat="1" applyFont="1" applyFill="1" applyBorder="1">
      <alignment vertical="center"/>
    </xf>
    <xf numFmtId="183" fontId="6" fillId="3" borderId="109" xfId="0" applyNumberFormat="1" applyFont="1" applyFill="1" applyBorder="1">
      <alignment vertical="center"/>
    </xf>
    <xf numFmtId="183" fontId="6" fillId="3" borderId="170" xfId="0" applyNumberFormat="1" applyFont="1" applyFill="1" applyBorder="1">
      <alignment vertical="center"/>
    </xf>
    <xf numFmtId="177" fontId="6" fillId="3" borderId="133" xfId="0" applyNumberFormat="1" applyFont="1" applyFill="1" applyBorder="1">
      <alignment vertical="center"/>
    </xf>
    <xf numFmtId="177" fontId="6" fillId="3" borderId="70" xfId="0" applyNumberFormat="1" applyFont="1" applyFill="1" applyBorder="1">
      <alignment vertical="center"/>
    </xf>
    <xf numFmtId="182" fontId="6" fillId="3" borderId="70" xfId="0" applyNumberFormat="1" applyFont="1" applyFill="1" applyBorder="1">
      <alignment vertical="center"/>
    </xf>
    <xf numFmtId="181" fontId="6" fillId="3" borderId="70" xfId="0" applyNumberFormat="1" applyFont="1" applyFill="1" applyBorder="1">
      <alignment vertical="center"/>
    </xf>
    <xf numFmtId="177" fontId="6" fillId="3" borderId="73" xfId="0" applyNumberFormat="1" applyFont="1" applyFill="1" applyBorder="1">
      <alignment vertical="center"/>
    </xf>
    <xf numFmtId="181" fontId="6" fillId="3" borderId="145" xfId="0" applyNumberFormat="1" applyFont="1" applyFill="1" applyBorder="1">
      <alignment vertical="center"/>
    </xf>
    <xf numFmtId="181" fontId="6" fillId="3" borderId="109" xfId="0" applyNumberFormat="1" applyFont="1" applyFill="1" applyBorder="1">
      <alignment vertical="center"/>
    </xf>
    <xf numFmtId="181" fontId="6" fillId="3" borderId="171" xfId="0" applyNumberFormat="1" applyFont="1" applyFill="1" applyBorder="1">
      <alignment vertical="center"/>
    </xf>
    <xf numFmtId="49" fontId="8" fillId="0" borderId="80" xfId="0" applyNumberFormat="1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right" vertical="center"/>
    </xf>
    <xf numFmtId="49" fontId="7" fillId="0" borderId="71" xfId="0" applyNumberFormat="1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right" vertical="center"/>
    </xf>
    <xf numFmtId="176" fontId="7" fillId="0" borderId="78" xfId="0" applyNumberFormat="1" applyFont="1" applyFill="1" applyBorder="1">
      <alignment vertical="center"/>
    </xf>
    <xf numFmtId="49" fontId="8" fillId="0" borderId="95" xfId="0" applyNumberFormat="1" applyFont="1" applyFill="1" applyBorder="1" applyAlignment="1">
      <alignment horizontal="center" vertical="center" shrinkToFit="1"/>
    </xf>
    <xf numFmtId="49" fontId="8" fillId="0" borderId="80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176" fontId="6" fillId="3" borderId="95" xfId="0" applyNumberFormat="1" applyFont="1" applyFill="1" applyBorder="1" applyAlignment="1">
      <alignment horizontal="right" vertical="center"/>
    </xf>
    <xf numFmtId="176" fontId="6" fillId="3" borderId="96" xfId="0" applyNumberFormat="1" applyFont="1" applyFill="1" applyBorder="1" applyAlignment="1">
      <alignment horizontal="right" vertical="center"/>
    </xf>
    <xf numFmtId="176" fontId="6" fillId="3" borderId="135" xfId="0" applyNumberFormat="1" applyFont="1" applyFill="1" applyBorder="1" applyAlignment="1">
      <alignment horizontal="right" vertical="center"/>
    </xf>
    <xf numFmtId="176" fontId="6" fillId="3" borderId="3" xfId="0" applyNumberFormat="1" applyFont="1" applyFill="1" applyBorder="1">
      <alignment vertical="center"/>
    </xf>
    <xf numFmtId="176" fontId="6" fillId="3" borderId="96" xfId="0" applyNumberFormat="1" applyFont="1" applyFill="1" applyBorder="1">
      <alignment vertical="center"/>
    </xf>
    <xf numFmtId="176" fontId="6" fillId="3" borderId="98" xfId="0" applyNumberFormat="1" applyFont="1" applyFill="1" applyBorder="1">
      <alignment vertical="center"/>
    </xf>
    <xf numFmtId="176" fontId="6" fillId="3" borderId="157" xfId="0" applyNumberFormat="1" applyFont="1" applyFill="1" applyBorder="1">
      <alignment vertical="center"/>
    </xf>
    <xf numFmtId="176" fontId="6" fillId="3" borderId="111" xfId="0" applyNumberFormat="1" applyFont="1" applyFill="1" applyBorder="1">
      <alignment vertical="center"/>
    </xf>
    <xf numFmtId="183" fontId="6" fillId="3" borderId="157" xfId="0" applyNumberFormat="1" applyFont="1" applyFill="1" applyBorder="1">
      <alignment vertical="center"/>
    </xf>
    <xf numFmtId="183" fontId="6" fillId="3" borderId="30" xfId="0" applyNumberFormat="1" applyFont="1" applyFill="1" applyBorder="1">
      <alignment vertical="center"/>
    </xf>
    <xf numFmtId="183" fontId="6" fillId="3" borderId="158" xfId="0" applyNumberFormat="1" applyFont="1" applyFill="1" applyBorder="1">
      <alignment vertical="center"/>
    </xf>
    <xf numFmtId="177" fontId="6" fillId="3" borderId="132" xfId="0" applyNumberFormat="1" applyFont="1" applyFill="1" applyBorder="1">
      <alignment vertical="center"/>
    </xf>
    <xf numFmtId="177" fontId="6" fillId="3" borderId="39" xfId="0" applyNumberFormat="1" applyFont="1" applyFill="1" applyBorder="1">
      <alignment vertical="center"/>
    </xf>
    <xf numFmtId="182" fontId="6" fillId="3" borderId="39" xfId="0" applyNumberFormat="1" applyFont="1" applyFill="1" applyBorder="1">
      <alignment vertical="center"/>
    </xf>
    <xf numFmtId="181" fontId="6" fillId="3" borderId="39" xfId="0" applyNumberFormat="1" applyFont="1" applyFill="1" applyBorder="1">
      <alignment vertical="center"/>
    </xf>
    <xf numFmtId="177" fontId="6" fillId="3" borderId="60" xfId="0" applyNumberFormat="1" applyFont="1" applyFill="1" applyBorder="1">
      <alignment vertical="center"/>
    </xf>
    <xf numFmtId="181" fontId="6" fillId="3" borderId="28" xfId="0" applyNumberFormat="1" applyFont="1" applyFill="1" applyBorder="1">
      <alignment vertical="center"/>
    </xf>
    <xf numFmtId="181" fontId="6" fillId="3" borderId="30" xfId="0" applyNumberFormat="1" applyFont="1" applyFill="1" applyBorder="1">
      <alignment vertical="center"/>
    </xf>
    <xf numFmtId="181" fontId="6" fillId="3" borderId="33" xfId="0" applyNumberFormat="1" applyFont="1" applyFill="1" applyBorder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94" xfId="0" applyNumberFormat="1" applyFont="1" applyFill="1" applyBorder="1">
      <alignment vertical="center"/>
    </xf>
    <xf numFmtId="176" fontId="7" fillId="0" borderId="91" xfId="0" applyNumberFormat="1" applyFont="1" applyFill="1" applyBorder="1" applyAlignment="1">
      <alignment horizontal="right" vertical="center"/>
    </xf>
    <xf numFmtId="176" fontId="6" fillId="4" borderId="82" xfId="0" applyNumberFormat="1" applyFont="1" applyFill="1" applyBorder="1">
      <alignment vertical="center"/>
    </xf>
    <xf numFmtId="176" fontId="6" fillId="4" borderId="86" xfId="0" applyNumberFormat="1" applyFont="1" applyFill="1" applyBorder="1">
      <alignment vertical="center"/>
    </xf>
    <xf numFmtId="176" fontId="6" fillId="4" borderId="112" xfId="0" applyNumberFormat="1" applyFont="1" applyFill="1" applyBorder="1">
      <alignment vertical="center"/>
    </xf>
    <xf numFmtId="176" fontId="7" fillId="0" borderId="10" xfId="0" applyNumberFormat="1" applyFont="1" applyBorder="1">
      <alignment vertical="center"/>
    </xf>
    <xf numFmtId="176" fontId="7" fillId="0" borderId="51" xfId="0" applyNumberFormat="1" applyFont="1" applyBorder="1">
      <alignment vertical="center"/>
    </xf>
    <xf numFmtId="176" fontId="7" fillId="0" borderId="155" xfId="0" applyNumberFormat="1" applyFont="1" applyBorder="1">
      <alignment vertical="center"/>
    </xf>
    <xf numFmtId="176" fontId="7" fillId="0" borderId="50" xfId="0" applyNumberFormat="1" applyFont="1" applyBorder="1">
      <alignment vertical="center"/>
    </xf>
    <xf numFmtId="176" fontId="7" fillId="0" borderId="52" xfId="0" applyNumberFormat="1" applyFont="1" applyBorder="1">
      <alignment vertical="center"/>
    </xf>
    <xf numFmtId="0" fontId="8" fillId="0" borderId="69" xfId="0" applyFont="1" applyBorder="1" applyAlignment="1">
      <alignment horizontal="left" vertical="center" indent="1"/>
    </xf>
    <xf numFmtId="176" fontId="8" fillId="0" borderId="4" xfId="0" applyNumberFormat="1" applyFont="1" applyBorder="1">
      <alignment vertical="center"/>
    </xf>
    <xf numFmtId="176" fontId="8" fillId="0" borderId="148" xfId="0" applyNumberFormat="1" applyFont="1" applyBorder="1">
      <alignment vertical="center"/>
    </xf>
    <xf numFmtId="0" fontId="8" fillId="5" borderId="100" xfId="0" applyFont="1" applyFill="1" applyBorder="1" applyAlignment="1">
      <alignment horizontal="left" vertical="center" indent="1"/>
    </xf>
    <xf numFmtId="176" fontId="8" fillId="5" borderId="93" xfId="0" applyNumberFormat="1" applyFont="1" applyFill="1" applyBorder="1">
      <alignment vertical="center"/>
    </xf>
    <xf numFmtId="176" fontId="8" fillId="5" borderId="76" xfId="0" applyNumberFormat="1" applyFont="1" applyFill="1" applyBorder="1">
      <alignment vertical="center"/>
    </xf>
    <xf numFmtId="176" fontId="8" fillId="5" borderId="93" xfId="0" applyNumberFormat="1" applyFont="1" applyFill="1" applyBorder="1" applyAlignment="1">
      <alignment horizontal="right" vertical="center"/>
    </xf>
    <xf numFmtId="0" fontId="8" fillId="2" borderId="47" xfId="0" applyFont="1" applyFill="1" applyBorder="1" applyAlignment="1">
      <alignment horizontal="left" vertical="center" indent="1"/>
    </xf>
    <xf numFmtId="0" fontId="8" fillId="0" borderId="56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8" fillId="2" borderId="34" xfId="0" applyFont="1" applyFill="1" applyBorder="1" applyAlignment="1">
      <alignment horizontal="left" vertical="center" indent="1"/>
    </xf>
    <xf numFmtId="0" fontId="8" fillId="0" borderId="34" xfId="0" applyFont="1" applyBorder="1" applyAlignment="1">
      <alignment horizontal="left" vertical="center" indent="1"/>
    </xf>
    <xf numFmtId="0" fontId="8" fillId="0" borderId="173" xfId="0" applyFont="1" applyBorder="1" applyAlignment="1">
      <alignment horizontal="left" vertical="center" indent="1"/>
    </xf>
    <xf numFmtId="0" fontId="8" fillId="0" borderId="168" xfId="0" applyFont="1" applyBorder="1" applyAlignment="1">
      <alignment horizontal="left" vertical="center" indent="1"/>
    </xf>
    <xf numFmtId="0" fontId="8" fillId="0" borderId="154" xfId="0" applyFont="1" applyBorder="1" applyAlignment="1">
      <alignment horizontal="left" vertical="center" indent="1"/>
    </xf>
    <xf numFmtId="0" fontId="8" fillId="0" borderId="68" xfId="0" applyFont="1" applyBorder="1" applyAlignment="1">
      <alignment horizontal="left" vertical="center" indent="1"/>
    </xf>
    <xf numFmtId="0" fontId="8" fillId="2" borderId="36" xfId="0" applyFont="1" applyFill="1" applyBorder="1" applyAlignment="1">
      <alignment horizontal="left" vertical="center" indent="1"/>
    </xf>
    <xf numFmtId="0" fontId="8" fillId="2" borderId="37" xfId="0" applyFont="1" applyFill="1" applyBorder="1" applyAlignment="1">
      <alignment horizontal="left" vertical="center" indent="1"/>
    </xf>
    <xf numFmtId="0" fontId="8" fillId="0" borderId="47" xfId="0" applyFont="1" applyBorder="1" applyAlignment="1">
      <alignment horizontal="left" vertical="center" indent="1"/>
    </xf>
    <xf numFmtId="0" fontId="8" fillId="5" borderId="160" xfId="0" applyFont="1" applyFill="1" applyBorder="1" applyAlignment="1">
      <alignment horizontal="left" vertical="center" indent="1"/>
    </xf>
    <xf numFmtId="0" fontId="7" fillId="2" borderId="160" xfId="0" applyFont="1" applyFill="1" applyBorder="1" applyAlignment="1">
      <alignment horizontal="left" vertical="center" indent="1"/>
    </xf>
    <xf numFmtId="0" fontId="7" fillId="0" borderId="173" xfId="0" applyFont="1" applyBorder="1" applyAlignment="1">
      <alignment horizontal="left" vertical="center" indent="1"/>
    </xf>
    <xf numFmtId="0" fontId="9" fillId="0" borderId="168" xfId="0" applyFont="1" applyBorder="1" applyAlignment="1">
      <alignment horizontal="left" vertical="center" indent="1"/>
    </xf>
    <xf numFmtId="0" fontId="11" fillId="2" borderId="174" xfId="0" applyFont="1" applyFill="1" applyBorder="1" applyAlignment="1">
      <alignment horizontal="left" vertical="center" indent="1"/>
    </xf>
    <xf numFmtId="0" fontId="7" fillId="0" borderId="162" xfId="0" applyFont="1" applyBorder="1" applyAlignment="1">
      <alignment horizontal="left" vertical="center" wrapText="1" indent="1"/>
    </xf>
    <xf numFmtId="0" fontId="9" fillId="0" borderId="161" xfId="0" applyFont="1" applyBorder="1" applyAlignment="1">
      <alignment horizontal="left" vertical="center" indent="1"/>
    </xf>
    <xf numFmtId="0" fontId="7" fillId="0" borderId="47" xfId="0" applyFont="1" applyBorder="1" applyAlignment="1">
      <alignment horizontal="left" vertical="center" indent="1"/>
    </xf>
    <xf numFmtId="0" fontId="9" fillId="0" borderId="68" xfId="0" applyFont="1" applyBorder="1" applyAlignment="1">
      <alignment horizontal="left" vertical="center" indent="1"/>
    </xf>
    <xf numFmtId="49" fontId="7" fillId="0" borderId="90" xfId="0" applyNumberFormat="1" applyFont="1" applyFill="1" applyBorder="1" applyAlignment="1">
      <alignment horizontal="center" vertical="center"/>
    </xf>
    <xf numFmtId="176" fontId="11" fillId="5" borderId="99" xfId="0" applyNumberFormat="1" applyFont="1" applyFill="1" applyBorder="1" applyAlignment="1">
      <alignment horizontal="right" vertical="center"/>
    </xf>
    <xf numFmtId="176" fontId="6" fillId="4" borderId="96" xfId="0" applyNumberFormat="1" applyFont="1" applyFill="1" applyBorder="1">
      <alignment vertical="center"/>
    </xf>
    <xf numFmtId="176" fontId="6" fillId="4" borderId="98" xfId="0" applyNumberFormat="1" applyFont="1" applyFill="1" applyBorder="1">
      <alignment vertical="center"/>
    </xf>
    <xf numFmtId="176" fontId="6" fillId="4" borderId="111" xfId="0" applyNumberFormat="1" applyFont="1" applyFill="1" applyBorder="1">
      <alignment vertical="center"/>
    </xf>
    <xf numFmtId="49" fontId="6" fillId="0" borderId="36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vertical="center"/>
    </xf>
    <xf numFmtId="49" fontId="8" fillId="0" borderId="36" xfId="0" applyNumberFormat="1" applyFont="1" applyFill="1" applyBorder="1" applyAlignment="1">
      <alignment horizontal="right" vertical="center"/>
    </xf>
    <xf numFmtId="181" fontId="6" fillId="3" borderId="36" xfId="0" applyNumberFormat="1" applyFont="1" applyFill="1" applyBorder="1">
      <alignment vertical="center"/>
    </xf>
    <xf numFmtId="184" fontId="6" fillId="3" borderId="70" xfId="0" applyNumberFormat="1" applyFont="1" applyFill="1" applyBorder="1">
      <alignment vertical="center"/>
    </xf>
    <xf numFmtId="181" fontId="6" fillId="3" borderId="182" xfId="0" applyNumberFormat="1" applyFont="1" applyFill="1" applyBorder="1">
      <alignment vertical="center"/>
    </xf>
    <xf numFmtId="181" fontId="6" fillId="3" borderId="80" xfId="0" applyNumberFormat="1" applyFont="1" applyFill="1" applyBorder="1">
      <alignment vertical="center"/>
    </xf>
    <xf numFmtId="10" fontId="8" fillId="0" borderId="71" xfId="1" applyNumberFormat="1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07" xfId="0" applyFont="1" applyBorder="1" applyAlignment="1">
      <alignment horizontal="left" vertical="center" indent="1"/>
    </xf>
    <xf numFmtId="0" fontId="8" fillId="2" borderId="139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183" xfId="0" applyFont="1" applyBorder="1" applyAlignment="1">
      <alignment horizontal="left" vertical="center" indent="1"/>
    </xf>
    <xf numFmtId="0" fontId="8" fillId="0" borderId="137" xfId="0" applyFont="1" applyBorder="1" applyAlignment="1">
      <alignment horizontal="left" vertical="center" indent="1"/>
    </xf>
    <xf numFmtId="0" fontId="8" fillId="0" borderId="67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8" fillId="2" borderId="107" xfId="0" applyFont="1" applyFill="1" applyBorder="1" applyAlignment="1">
      <alignment horizontal="left" vertical="center" indent="1"/>
    </xf>
    <xf numFmtId="0" fontId="8" fillId="0" borderId="52" xfId="0" applyFont="1" applyBorder="1" applyAlignment="1">
      <alignment horizontal="left" vertical="center" indent="1"/>
    </xf>
    <xf numFmtId="0" fontId="11" fillId="2" borderId="184" xfId="0" applyFont="1" applyFill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8" fontId="6" fillId="0" borderId="172" xfId="4" applyNumberFormat="1" applyFont="1" applyFill="1" applyBorder="1" applyAlignment="1" applyProtection="1">
      <alignment horizontal="left" vertical="center" wrapText="1"/>
    </xf>
    <xf numFmtId="178" fontId="6" fillId="0" borderId="10" xfId="4" applyNumberFormat="1" applyFont="1" applyFill="1" applyBorder="1" applyAlignment="1" applyProtection="1">
      <alignment horizontal="left" vertical="center"/>
    </xf>
    <xf numFmtId="178" fontId="6" fillId="0" borderId="7" xfId="4" applyNumberFormat="1" applyFont="1" applyFill="1" applyBorder="1" applyAlignment="1" applyProtection="1">
      <alignment horizontal="left" vertical="center"/>
    </xf>
    <xf numFmtId="178" fontId="6" fillId="0" borderId="12" xfId="4" applyNumberFormat="1" applyFont="1" applyFill="1" applyBorder="1" applyAlignment="1" applyProtection="1">
      <alignment horizontal="left" vertical="center"/>
    </xf>
    <xf numFmtId="178" fontId="6" fillId="0" borderId="14" xfId="4" applyNumberFormat="1" applyFont="1" applyFill="1" applyBorder="1" applyAlignment="1" applyProtection="1">
      <alignment horizontal="left" vertical="center"/>
    </xf>
    <xf numFmtId="178" fontId="6" fillId="0" borderId="16" xfId="4" applyNumberFormat="1" applyFont="1" applyFill="1" applyBorder="1" applyAlignment="1" applyProtection="1">
      <alignment horizontal="left" vertical="center"/>
    </xf>
    <xf numFmtId="178" fontId="6" fillId="0" borderId="14" xfId="4" applyNumberFormat="1" applyFont="1" applyFill="1" applyBorder="1" applyAlignment="1" applyProtection="1">
      <alignment horizontal="left" vertical="center" wrapText="1"/>
    </xf>
    <xf numFmtId="178" fontId="6" fillId="0" borderId="18" xfId="4" applyNumberFormat="1" applyFont="1" applyFill="1" applyBorder="1" applyAlignment="1" applyProtection="1">
      <alignment horizontal="left" vertical="center"/>
    </xf>
    <xf numFmtId="178" fontId="6" fillId="0" borderId="20" xfId="4" applyNumberFormat="1" applyFont="1" applyFill="1" applyBorder="1" applyAlignment="1" applyProtection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178" fontId="6" fillId="0" borderId="24" xfId="4" applyNumberFormat="1" applyFont="1" applyFill="1" applyBorder="1" applyAlignment="1" applyProtection="1">
      <alignment horizontal="left" vertical="center"/>
    </xf>
    <xf numFmtId="178" fontId="6" fillId="0" borderId="26" xfId="4" applyNumberFormat="1" applyFont="1" applyFill="1" applyBorder="1" applyAlignment="1" applyProtection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2" xfId="0" applyFont="1" applyBorder="1" applyAlignment="1">
      <alignment horizontal="center" vertical="center"/>
    </xf>
    <xf numFmtId="49" fontId="8" fillId="0" borderId="89" xfId="0" applyNumberFormat="1" applyFont="1" applyFill="1" applyBorder="1" applyAlignment="1">
      <alignment horizontal="center" vertical="center"/>
    </xf>
    <xf numFmtId="49" fontId="8" fillId="0" borderId="52" xfId="0" applyNumberFormat="1" applyFont="1" applyFill="1" applyBorder="1" applyAlignment="1">
      <alignment horizontal="center" vertical="center"/>
    </xf>
    <xf numFmtId="49" fontId="8" fillId="0" borderId="79" xfId="0" applyNumberFormat="1" applyFont="1" applyFill="1" applyBorder="1" applyAlignment="1">
      <alignment horizontal="center" vertical="center" shrinkToFit="1"/>
    </xf>
    <xf numFmtId="49" fontId="8" fillId="0" borderId="107" xfId="0" applyNumberFormat="1" applyFont="1" applyFill="1" applyBorder="1" applyAlignment="1">
      <alignment horizontal="center" vertical="center" shrinkToFit="1"/>
    </xf>
    <xf numFmtId="0" fontId="8" fillId="0" borderId="153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176" fontId="8" fillId="2" borderId="89" xfId="0" applyNumberFormat="1" applyFont="1" applyFill="1" applyBorder="1">
      <alignment vertical="center"/>
    </xf>
    <xf numFmtId="176" fontId="8" fillId="2" borderId="52" xfId="0" applyNumberFormat="1" applyFont="1" applyFill="1" applyBorder="1">
      <alignment vertical="center"/>
    </xf>
    <xf numFmtId="177" fontId="8" fillId="0" borderId="153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176" fontId="8" fillId="0" borderId="79" xfId="0" applyNumberFormat="1" applyFont="1" applyBorder="1">
      <alignment vertical="center"/>
    </xf>
    <xf numFmtId="176" fontId="8" fillId="0" borderId="107" xfId="0" applyNumberFormat="1" applyFont="1" applyBorder="1">
      <alignment vertical="center"/>
    </xf>
    <xf numFmtId="176" fontId="8" fillId="2" borderId="75" xfId="0" applyNumberFormat="1" applyFont="1" applyFill="1" applyBorder="1">
      <alignment vertical="center"/>
    </xf>
    <xf numFmtId="176" fontId="8" fillId="2" borderId="139" xfId="0" applyNumberFormat="1" applyFont="1" applyFill="1" applyBorder="1">
      <alignment vertical="center"/>
    </xf>
    <xf numFmtId="176" fontId="8" fillId="2" borderId="185" xfId="0" applyNumberFormat="1" applyFont="1" applyFill="1" applyBorder="1">
      <alignment vertical="center"/>
    </xf>
    <xf numFmtId="176" fontId="8" fillId="2" borderId="6" xfId="0" applyNumberFormat="1" applyFont="1" applyFill="1" applyBorder="1">
      <alignment vertical="center"/>
    </xf>
    <xf numFmtId="176" fontId="8" fillId="0" borderId="185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176" fontId="8" fillId="0" borderId="77" xfId="0" applyNumberFormat="1" applyFont="1" applyFill="1" applyBorder="1">
      <alignment vertical="center"/>
    </xf>
    <xf numFmtId="176" fontId="8" fillId="0" borderId="183" xfId="0" applyNumberFormat="1" applyFont="1" applyFill="1" applyBorder="1">
      <alignment vertical="center"/>
    </xf>
    <xf numFmtId="176" fontId="8" fillId="0" borderId="83" xfId="0" applyNumberFormat="1" applyFont="1" applyBorder="1">
      <alignment vertical="center"/>
    </xf>
    <xf numFmtId="176" fontId="8" fillId="0" borderId="137" xfId="0" applyNumberFormat="1" applyFont="1" applyBorder="1">
      <alignment vertical="center"/>
    </xf>
    <xf numFmtId="176" fontId="8" fillId="0" borderId="186" xfId="0" applyNumberFormat="1" applyFont="1" applyBorder="1">
      <alignment vertical="center"/>
    </xf>
    <xf numFmtId="176" fontId="8" fillId="0" borderId="67" xfId="0" applyNumberFormat="1" applyFont="1" applyBorder="1">
      <alignment vertical="center"/>
    </xf>
    <xf numFmtId="176" fontId="8" fillId="0" borderId="153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92" xfId="0" applyNumberFormat="1" applyFont="1" applyBorder="1">
      <alignment vertical="center"/>
    </xf>
    <xf numFmtId="176" fontId="8" fillId="0" borderId="27" xfId="0" applyNumberFormat="1" applyFont="1" applyBorder="1">
      <alignment vertical="center"/>
    </xf>
    <xf numFmtId="176" fontId="8" fillId="2" borderId="79" xfId="0" applyNumberFormat="1" applyFont="1" applyFill="1" applyBorder="1">
      <alignment vertical="center"/>
    </xf>
    <xf numFmtId="176" fontId="8" fillId="2" borderId="107" xfId="0" applyNumberFormat="1" applyFont="1" applyFill="1" applyBorder="1">
      <alignment vertical="center"/>
    </xf>
    <xf numFmtId="176" fontId="8" fillId="0" borderId="89" xfId="0" applyNumberFormat="1" applyFont="1" applyBorder="1">
      <alignment vertical="center"/>
    </xf>
    <xf numFmtId="176" fontId="8" fillId="0" borderId="52" xfId="0" applyNumberFormat="1" applyFont="1" applyBorder="1">
      <alignment vertical="center"/>
    </xf>
    <xf numFmtId="176" fontId="8" fillId="5" borderId="75" xfId="0" applyNumberFormat="1" applyFont="1" applyFill="1" applyBorder="1">
      <alignment vertical="center"/>
    </xf>
    <xf numFmtId="176" fontId="8" fillId="5" borderId="139" xfId="0" applyNumberFormat="1" applyFont="1" applyFill="1" applyBorder="1">
      <alignment vertical="center"/>
    </xf>
    <xf numFmtId="176" fontId="8" fillId="0" borderId="187" xfId="0" applyNumberFormat="1" applyFont="1" applyBorder="1">
      <alignment vertical="center"/>
    </xf>
    <xf numFmtId="176" fontId="8" fillId="0" borderId="108" xfId="0" applyNumberFormat="1" applyFont="1" applyBorder="1">
      <alignment vertical="center"/>
    </xf>
    <xf numFmtId="0" fontId="8" fillId="2" borderId="188" xfId="0" applyFont="1" applyFill="1" applyBorder="1" applyAlignment="1">
      <alignment horizontal="left" vertical="center" indent="1"/>
    </xf>
    <xf numFmtId="176" fontId="8" fillId="2" borderId="187" xfId="0" applyNumberFormat="1" applyFont="1" applyFill="1" applyBorder="1">
      <alignment vertical="center"/>
    </xf>
    <xf numFmtId="176" fontId="8" fillId="2" borderId="108" xfId="0" applyNumberFormat="1" applyFont="1" applyFill="1" applyBorder="1">
      <alignment vertical="center"/>
    </xf>
    <xf numFmtId="176" fontId="7" fillId="2" borderId="139" xfId="0" applyNumberFormat="1" applyFont="1" applyFill="1" applyBorder="1" applyAlignment="1">
      <alignment horizontal="right" vertical="center"/>
    </xf>
    <xf numFmtId="176" fontId="7" fillId="0" borderId="183" xfId="0" applyNumberFormat="1" applyFont="1" applyBorder="1" applyAlignment="1">
      <alignment horizontal="right" vertical="center"/>
    </xf>
    <xf numFmtId="176" fontId="7" fillId="0" borderId="10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9" fillId="0" borderId="137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0" fontId="13" fillId="2" borderId="189" xfId="0" applyFont="1" applyFill="1" applyBorder="1" applyAlignment="1">
      <alignment horizontal="left" vertical="center" indent="1"/>
    </xf>
    <xf numFmtId="176" fontId="11" fillId="2" borderId="190" xfId="0" applyNumberFormat="1" applyFont="1" applyFill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 wrapText="1"/>
    </xf>
    <xf numFmtId="176" fontId="7" fillId="0" borderId="52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9" fillId="0" borderId="27" xfId="0" applyNumberFormat="1" applyFont="1" applyBorder="1" applyAlignment="1">
      <alignment horizontal="right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89" xfId="0" applyNumberFormat="1" applyFont="1" applyFill="1" applyBorder="1" applyAlignment="1">
      <alignment horizontal="center" vertical="center"/>
    </xf>
    <xf numFmtId="49" fontId="14" fillId="0" borderId="52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153" xfId="0" applyNumberFormat="1" applyFont="1" applyFill="1" applyBorder="1" applyAlignment="1">
      <alignment horizontal="center" vertical="center" shrinkToFit="1"/>
    </xf>
    <xf numFmtId="49" fontId="14" fillId="0" borderId="11" xfId="0" applyNumberFormat="1" applyFont="1" applyFill="1" applyBorder="1" applyAlignment="1">
      <alignment horizontal="center" vertical="center" shrinkToFit="1"/>
    </xf>
    <xf numFmtId="0" fontId="8" fillId="0" borderId="43" xfId="0" applyFont="1" applyBorder="1" applyAlignment="1">
      <alignment horizontal="left" vertical="center" wrapText="1" indent="1"/>
    </xf>
    <xf numFmtId="0" fontId="8" fillId="0" borderId="144" xfId="0" applyFont="1" applyBorder="1" applyAlignment="1">
      <alignment horizontal="left" vertical="center" indent="1"/>
    </xf>
    <xf numFmtId="0" fontId="7" fillId="0" borderId="175" xfId="0" applyFont="1" applyFill="1" applyBorder="1" applyAlignment="1">
      <alignment horizontal="left" vertical="center" wrapText="1" indent="1"/>
    </xf>
    <xf numFmtId="0" fontId="7" fillId="0" borderId="176" xfId="0" applyFont="1" applyFill="1" applyBorder="1" applyAlignment="1">
      <alignment horizontal="left" vertical="center" wrapText="1" indent="1"/>
    </xf>
    <xf numFmtId="0" fontId="7" fillId="0" borderId="68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9" fillId="2" borderId="160" xfId="0" applyFont="1" applyFill="1" applyBorder="1" applyAlignment="1">
      <alignment horizontal="left" vertical="center" wrapText="1" indent="1"/>
    </xf>
    <xf numFmtId="0" fontId="7" fillId="0" borderId="139" xfId="0" applyFont="1" applyBorder="1" applyAlignment="1">
      <alignment horizontal="left" vertical="center" indent="1"/>
    </xf>
    <xf numFmtId="49" fontId="7" fillId="0" borderId="34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177" xfId="0" applyFont="1" applyBorder="1" applyAlignment="1">
      <alignment horizontal="left" vertical="center" wrapText="1" indent="1"/>
    </xf>
    <xf numFmtId="0" fontId="7" fillId="0" borderId="178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distributed" textRotation="180"/>
    </xf>
    <xf numFmtId="0" fontId="10" fillId="0" borderId="54" xfId="0" applyFont="1" applyBorder="1" applyAlignment="1">
      <alignment horizontal="center" vertical="distributed" textRotation="180"/>
    </xf>
    <xf numFmtId="0" fontId="10" fillId="0" borderId="59" xfId="0" applyFont="1" applyBorder="1" applyAlignment="1">
      <alignment horizontal="center" vertical="distributed" textRotation="180"/>
    </xf>
    <xf numFmtId="0" fontId="10" fillId="0" borderId="63" xfId="0" applyFont="1" applyBorder="1" applyAlignment="1">
      <alignment horizontal="center" vertical="distributed" textRotation="180" justifyLastLine="1"/>
    </xf>
    <xf numFmtId="0" fontId="10" fillId="0" borderId="54" xfId="0" applyFont="1" applyBorder="1" applyAlignment="1">
      <alignment horizontal="center" vertical="distributed" textRotation="180" justifyLastLine="1"/>
    </xf>
    <xf numFmtId="0" fontId="10" fillId="0" borderId="44" xfId="0" applyFont="1" applyBorder="1" applyAlignment="1">
      <alignment horizontal="center" vertical="distributed" textRotation="180" justifyLastLine="1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52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10" fillId="0" borderId="179" xfId="0" applyFont="1" applyBorder="1" applyAlignment="1">
      <alignment horizontal="center" vertical="distributed" textRotation="180" justifyLastLine="1"/>
    </xf>
    <xf numFmtId="0" fontId="10" fillId="0" borderId="180" xfId="0" applyFont="1" applyBorder="1" applyAlignment="1">
      <alignment horizontal="center" vertical="distributed" textRotation="180" justifyLastLine="1"/>
    </xf>
    <xf numFmtId="0" fontId="10" fillId="0" borderId="181" xfId="0" applyFont="1" applyBorder="1" applyAlignment="1">
      <alignment horizontal="center" vertical="distributed" textRotation="180" justifyLastLine="1"/>
    </xf>
    <xf numFmtId="0" fontId="10" fillId="0" borderId="179" xfId="0" applyFont="1" applyBorder="1" applyAlignment="1">
      <alignment horizontal="center" vertical="distributed" textRotation="180"/>
    </xf>
    <xf numFmtId="0" fontId="10" fillId="0" borderId="180" xfId="0" applyFont="1" applyBorder="1" applyAlignment="1">
      <alignment horizontal="center" vertical="distributed" textRotation="180"/>
    </xf>
    <xf numFmtId="0" fontId="10" fillId="0" borderId="181" xfId="0" applyFont="1" applyBorder="1" applyAlignment="1">
      <alignment horizontal="center" vertical="distributed" textRotation="180"/>
    </xf>
    <xf numFmtId="0" fontId="10" fillId="0" borderId="49" xfId="0" applyFont="1" applyBorder="1" applyAlignment="1">
      <alignment horizontal="center" vertical="distributed" textRotation="180" wrapText="1"/>
    </xf>
    <xf numFmtId="0" fontId="10" fillId="0" borderId="196" xfId="0" applyFont="1" applyBorder="1" applyAlignment="1">
      <alignment horizontal="center" vertical="distributed" textRotation="180" justifyLastLine="1"/>
    </xf>
    <xf numFmtId="0" fontId="10" fillId="0" borderId="195" xfId="0" applyFont="1" applyBorder="1" applyAlignment="1">
      <alignment horizontal="center" vertical="distributed" textRotation="180" justifyLastLine="1"/>
    </xf>
    <xf numFmtId="0" fontId="10" fillId="0" borderId="194" xfId="0" applyFont="1" applyBorder="1" applyAlignment="1">
      <alignment horizontal="center" vertical="distributed" textRotation="180"/>
    </xf>
    <xf numFmtId="0" fontId="10" fillId="0" borderId="195" xfId="0" applyFont="1" applyBorder="1" applyAlignment="1">
      <alignment horizontal="center" vertical="distributed" textRotation="180"/>
    </xf>
    <xf numFmtId="0" fontId="10" fillId="0" borderId="197" xfId="0" applyFont="1" applyBorder="1" applyAlignment="1">
      <alignment horizontal="center" vertical="distributed" textRotation="180"/>
    </xf>
    <xf numFmtId="0" fontId="7" fillId="0" borderId="191" xfId="0" applyFont="1" applyBorder="1" applyAlignment="1">
      <alignment horizontal="center" vertical="center"/>
    </xf>
    <xf numFmtId="0" fontId="7" fillId="0" borderId="192" xfId="0" applyFont="1" applyBorder="1" applyAlignment="1">
      <alignment horizontal="center" vertical="center"/>
    </xf>
    <xf numFmtId="0" fontId="7" fillId="0" borderId="193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distributed" textRotation="180"/>
    </xf>
    <xf numFmtId="0" fontId="10" fillId="0" borderId="192" xfId="0" applyFont="1" applyBorder="1" applyAlignment="1">
      <alignment horizontal="center" vertical="distributed" textRotation="180"/>
    </xf>
    <xf numFmtId="0" fontId="10" fillId="0" borderId="193" xfId="0" applyFont="1" applyBorder="1" applyAlignment="1">
      <alignment horizontal="center" vertical="distributed" textRotation="180"/>
    </xf>
    <xf numFmtId="0" fontId="10" fillId="0" borderId="192" xfId="0" applyFont="1" applyBorder="1" applyAlignment="1">
      <alignment horizontal="center" vertical="distributed" textRotation="180" justifyLastLine="1"/>
    </xf>
    <xf numFmtId="0" fontId="8" fillId="0" borderId="108" xfId="0" applyFont="1" applyBorder="1" applyAlignment="1">
      <alignment horizontal="left" vertical="center" indent="1"/>
    </xf>
    <xf numFmtId="176" fontId="8" fillId="0" borderId="152" xfId="0" applyNumberFormat="1" applyFont="1" applyBorder="1">
      <alignment vertical="center"/>
    </xf>
    <xf numFmtId="0" fontId="8" fillId="5" borderId="139" xfId="0" applyFont="1" applyFill="1" applyBorder="1" applyAlignment="1">
      <alignment horizontal="left" vertical="center" indent="1"/>
    </xf>
    <xf numFmtId="176" fontId="8" fillId="5" borderId="140" xfId="0" applyNumberFormat="1" applyFont="1" applyFill="1" applyBorder="1" applyAlignment="1">
      <alignment horizontal="right" vertical="center"/>
    </xf>
  </cellXfs>
  <cellStyles count="5">
    <cellStyle name="パーセント" xfId="1" builtinId="5"/>
    <cellStyle name="ﾊﾟｰｾﾝﾄ1桁" xfId="2"/>
    <cellStyle name="小数１桁" xfId="3"/>
    <cellStyle name="標準" xfId="0" builtinId="0"/>
    <cellStyle name="標準_連結印刷Final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228600</xdr:rowOff>
    </xdr:from>
    <xdr:to>
      <xdr:col>2</xdr:col>
      <xdr:colOff>0</xdr:colOff>
      <xdr:row>46</xdr:row>
      <xdr:rowOff>0</xdr:rowOff>
    </xdr:to>
    <xdr:sp macro="" textlink="">
      <xdr:nvSpPr>
        <xdr:cNvPr id="1199" name="Line 8"/>
        <xdr:cNvSpPr>
          <a:spLocks noChangeShapeType="1"/>
        </xdr:cNvSpPr>
      </xdr:nvSpPr>
      <xdr:spPr bwMode="auto">
        <a:xfrm flipV="1">
          <a:off x="2770414" y="9639300"/>
          <a:ext cx="0" cy="13443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="70" zoomScaleNormal="70" workbookViewId="0">
      <pane xSplit="2" ySplit="4" topLeftCell="C5" activePane="bottomRight" state="frozen"/>
      <selection pane="topRight" activeCell="F1" sqref="F1"/>
      <selection pane="bottomLeft" activeCell="A6" sqref="A6"/>
      <selection pane="bottomRight" activeCell="C22" sqref="C22"/>
    </sheetView>
  </sheetViews>
  <sheetFormatPr defaultColWidth="9" defaultRowHeight="17.5"/>
  <cols>
    <col min="1" max="1" width="53.453125" style="4" customWidth="1"/>
    <col min="2" max="2" width="16.08984375" style="3" bestFit="1" customWidth="1"/>
    <col min="3" max="3" width="13.7265625" style="1" customWidth="1"/>
    <col min="4" max="4" width="13.7265625" style="324" customWidth="1"/>
    <col min="5" max="12" width="13.7265625" style="2" customWidth="1"/>
    <col min="13" max="13" width="14.90625" style="2" customWidth="1"/>
    <col min="14" max="16384" width="9" style="2"/>
  </cols>
  <sheetData>
    <row r="1" spans="1:13" ht="26.25" customHeight="1" thickBot="1"/>
    <row r="2" spans="1:13" s="3" customFormat="1" ht="21" customHeight="1">
      <c r="A2" s="37"/>
      <c r="B2" s="6"/>
      <c r="C2" s="334" t="s">
        <v>147</v>
      </c>
      <c r="D2" s="334" t="s">
        <v>148</v>
      </c>
      <c r="E2" s="334" t="s">
        <v>149</v>
      </c>
      <c r="F2" s="334" t="s">
        <v>150</v>
      </c>
      <c r="G2" s="334" t="s">
        <v>163</v>
      </c>
      <c r="H2" s="334" t="s">
        <v>178</v>
      </c>
      <c r="I2" s="334" t="s">
        <v>195</v>
      </c>
      <c r="J2" s="334" t="s">
        <v>240</v>
      </c>
      <c r="K2" s="334" t="s">
        <v>266</v>
      </c>
      <c r="L2" s="334" t="s">
        <v>280</v>
      </c>
      <c r="M2" s="335" t="s">
        <v>352</v>
      </c>
    </row>
    <row r="3" spans="1:13" s="11" customFormat="1" ht="17.25" customHeight="1">
      <c r="A3" s="413"/>
      <c r="B3" s="464"/>
      <c r="C3" s="336" t="s">
        <v>151</v>
      </c>
      <c r="D3" s="336" t="s">
        <v>152</v>
      </c>
      <c r="E3" s="336" t="s">
        <v>153</v>
      </c>
      <c r="F3" s="336" t="s">
        <v>154</v>
      </c>
      <c r="G3" s="336" t="s">
        <v>164</v>
      </c>
      <c r="H3" s="336" t="s">
        <v>182</v>
      </c>
      <c r="I3" s="336" t="s">
        <v>209</v>
      </c>
      <c r="J3" s="336" t="s">
        <v>241</v>
      </c>
      <c r="K3" s="336" t="s">
        <v>274</v>
      </c>
      <c r="L3" s="336" t="s">
        <v>336</v>
      </c>
      <c r="M3" s="337" t="s">
        <v>353</v>
      </c>
    </row>
    <row r="4" spans="1:13" s="11" customFormat="1" ht="17.25" customHeight="1" thickBot="1">
      <c r="A4" s="414"/>
      <c r="B4" s="465"/>
      <c r="C4" s="338" t="s">
        <v>155</v>
      </c>
      <c r="D4" s="338" t="s">
        <v>156</v>
      </c>
      <c r="E4" s="338" t="s">
        <v>157</v>
      </c>
      <c r="F4" s="338" t="s">
        <v>158</v>
      </c>
      <c r="G4" s="338" t="s">
        <v>165</v>
      </c>
      <c r="H4" s="338" t="s">
        <v>183</v>
      </c>
      <c r="I4" s="338" t="s">
        <v>210</v>
      </c>
      <c r="J4" s="338" t="s">
        <v>242</v>
      </c>
      <c r="K4" s="338" t="s">
        <v>275</v>
      </c>
      <c r="L4" s="338" t="s">
        <v>337</v>
      </c>
      <c r="M4" s="339" t="s">
        <v>354</v>
      </c>
    </row>
    <row r="5" spans="1:13" s="14" customFormat="1" ht="18.75" customHeight="1">
      <c r="A5" s="554" t="s">
        <v>284</v>
      </c>
      <c r="B5" s="13" t="s">
        <v>366</v>
      </c>
      <c r="C5" s="352">
        <v>719756</v>
      </c>
      <c r="D5" s="352">
        <v>544529</v>
      </c>
      <c r="E5" s="352">
        <v>442949</v>
      </c>
      <c r="F5" s="352">
        <v>432651</v>
      </c>
      <c r="G5" s="352">
        <v>423480</v>
      </c>
      <c r="H5" s="466">
        <v>455824</v>
      </c>
      <c r="I5" s="466">
        <v>483112</v>
      </c>
      <c r="J5" s="466">
        <v>540153</v>
      </c>
      <c r="K5" s="466">
        <v>490314</v>
      </c>
      <c r="L5" s="466">
        <v>451627</v>
      </c>
      <c r="M5" s="439">
        <v>438026</v>
      </c>
    </row>
    <row r="6" spans="1:13" s="14" customFormat="1" ht="18.75" customHeight="1">
      <c r="A6" s="555" t="s">
        <v>285</v>
      </c>
      <c r="B6" s="15" t="s">
        <v>365</v>
      </c>
      <c r="C6" s="353">
        <v>5385</v>
      </c>
      <c r="D6" s="353">
        <v>-629</v>
      </c>
      <c r="E6" s="353">
        <v>6508</v>
      </c>
      <c r="F6" s="353">
        <v>6308</v>
      </c>
      <c r="G6" s="353">
        <v>11980</v>
      </c>
      <c r="H6" s="467">
        <v>13475</v>
      </c>
      <c r="I6" s="467">
        <v>27196</v>
      </c>
      <c r="J6" s="467">
        <v>32415</v>
      </c>
      <c r="K6" s="467">
        <v>18594</v>
      </c>
      <c r="L6" s="467">
        <v>2545</v>
      </c>
      <c r="M6" s="440">
        <v>7721</v>
      </c>
    </row>
    <row r="7" spans="1:13" s="14" customFormat="1" ht="18.75" customHeight="1">
      <c r="A7" s="555" t="s">
        <v>286</v>
      </c>
      <c r="B7" s="15" t="s">
        <v>365</v>
      </c>
      <c r="C7" s="353">
        <v>-4702</v>
      </c>
      <c r="D7" s="353">
        <v>-7228</v>
      </c>
      <c r="E7" s="353">
        <v>1320</v>
      </c>
      <c r="F7" s="353">
        <v>1166</v>
      </c>
      <c r="G7" s="353">
        <v>9075</v>
      </c>
      <c r="H7" s="467">
        <v>20304</v>
      </c>
      <c r="I7" s="467">
        <v>36655</v>
      </c>
      <c r="J7" s="467">
        <v>37928</v>
      </c>
      <c r="K7" s="467">
        <v>11366</v>
      </c>
      <c r="L7" s="467">
        <v>-2366</v>
      </c>
      <c r="M7" s="440">
        <v>8515</v>
      </c>
    </row>
    <row r="8" spans="1:13" ht="19" customHeight="1">
      <c r="A8" s="556" t="s">
        <v>287</v>
      </c>
      <c r="B8" s="16" t="s">
        <v>365</v>
      </c>
      <c r="C8" s="354">
        <v>-313</v>
      </c>
      <c r="D8" s="354">
        <v>-46188</v>
      </c>
      <c r="E8" s="354">
        <v>-3836</v>
      </c>
      <c r="F8" s="354">
        <v>-31809</v>
      </c>
      <c r="G8" s="354">
        <v>1555</v>
      </c>
      <c r="H8" s="468">
        <v>13599</v>
      </c>
      <c r="I8" s="468">
        <v>27359</v>
      </c>
      <c r="J8" s="468">
        <v>33091</v>
      </c>
      <c r="K8" s="468">
        <v>6609</v>
      </c>
      <c r="L8" s="468">
        <v>4691</v>
      </c>
      <c r="M8" s="441">
        <v>5891</v>
      </c>
    </row>
    <row r="9" spans="1:13" ht="18.75" customHeight="1">
      <c r="A9" s="557" t="s">
        <v>20</v>
      </c>
      <c r="B9" s="17" t="s">
        <v>365</v>
      </c>
      <c r="C9" s="355">
        <v>574371</v>
      </c>
      <c r="D9" s="355">
        <v>398188</v>
      </c>
      <c r="E9" s="355">
        <v>377894</v>
      </c>
      <c r="F9" s="355">
        <v>368822</v>
      </c>
      <c r="G9" s="355">
        <v>368065</v>
      </c>
      <c r="H9" s="469">
        <v>349322</v>
      </c>
      <c r="I9" s="469">
        <v>412514</v>
      </c>
      <c r="J9" s="469">
        <v>439358</v>
      </c>
      <c r="K9" s="469">
        <v>411776</v>
      </c>
      <c r="L9" s="469">
        <v>360724</v>
      </c>
      <c r="M9" s="442">
        <v>371778</v>
      </c>
    </row>
    <row r="10" spans="1:13" ht="18.75" customHeight="1">
      <c r="A10" s="558" t="s">
        <v>21</v>
      </c>
      <c r="B10" s="18" t="s">
        <v>365</v>
      </c>
      <c r="C10" s="362">
        <v>49846</v>
      </c>
      <c r="D10" s="362">
        <v>64428</v>
      </c>
      <c r="E10" s="362">
        <v>71156</v>
      </c>
      <c r="F10" s="362">
        <v>79645</v>
      </c>
      <c r="G10" s="362">
        <v>74996</v>
      </c>
      <c r="H10" s="470">
        <v>35894</v>
      </c>
      <c r="I10" s="470">
        <v>50866</v>
      </c>
      <c r="J10" s="470">
        <v>53598</v>
      </c>
      <c r="K10" s="470">
        <v>46322</v>
      </c>
      <c r="L10" s="470">
        <v>51980</v>
      </c>
      <c r="M10" s="443">
        <v>45481</v>
      </c>
    </row>
    <row r="11" spans="1:13" ht="18.75" customHeight="1">
      <c r="A11" s="558" t="s">
        <v>22</v>
      </c>
      <c r="B11" s="18" t="s">
        <v>365</v>
      </c>
      <c r="C11" s="362">
        <v>247381</v>
      </c>
      <c r="D11" s="362">
        <v>203766</v>
      </c>
      <c r="E11" s="362">
        <v>172467</v>
      </c>
      <c r="F11" s="362">
        <v>152051</v>
      </c>
      <c r="G11" s="362">
        <v>136478</v>
      </c>
      <c r="H11" s="470">
        <v>120524</v>
      </c>
      <c r="I11" s="470">
        <v>119004</v>
      </c>
      <c r="J11" s="470">
        <v>107571</v>
      </c>
      <c r="K11" s="526">
        <v>122084</v>
      </c>
      <c r="L11" s="526">
        <v>87012</v>
      </c>
      <c r="M11" s="488">
        <v>81915</v>
      </c>
    </row>
    <row r="12" spans="1:13" ht="18.75" customHeight="1">
      <c r="A12" s="558" t="s">
        <v>23</v>
      </c>
      <c r="B12" s="18" t="s">
        <v>365</v>
      </c>
      <c r="C12" s="362">
        <f t="shared" ref="C12:G12" si="0">C11-C10</f>
        <v>197535</v>
      </c>
      <c r="D12" s="362">
        <f t="shared" si="0"/>
        <v>139338</v>
      </c>
      <c r="E12" s="362">
        <f t="shared" si="0"/>
        <v>101311</v>
      </c>
      <c r="F12" s="362">
        <f t="shared" si="0"/>
        <v>72406</v>
      </c>
      <c r="G12" s="362">
        <f t="shared" si="0"/>
        <v>61482</v>
      </c>
      <c r="H12" s="470">
        <f>H11-H10</f>
        <v>84630</v>
      </c>
      <c r="I12" s="470">
        <f>I11-I10</f>
        <v>68138</v>
      </c>
      <c r="J12" s="470">
        <f>J11-J10</f>
        <v>53973</v>
      </c>
      <c r="K12" s="470">
        <f>K11-K10</f>
        <v>75762</v>
      </c>
      <c r="L12" s="470">
        <v>35031</v>
      </c>
      <c r="M12" s="443">
        <v>36434</v>
      </c>
    </row>
    <row r="13" spans="1:13" ht="18.75" customHeight="1">
      <c r="A13" s="559" t="s">
        <v>24</v>
      </c>
      <c r="B13" s="19" t="s">
        <v>365</v>
      </c>
      <c r="C13" s="356">
        <v>83734</v>
      </c>
      <c r="D13" s="356">
        <v>41381</v>
      </c>
      <c r="E13" s="356">
        <v>40532</v>
      </c>
      <c r="F13" s="356">
        <v>38308</v>
      </c>
      <c r="G13" s="356">
        <v>41125</v>
      </c>
      <c r="H13" s="471">
        <v>56072</v>
      </c>
      <c r="I13" s="471">
        <v>88735</v>
      </c>
      <c r="J13" s="471">
        <v>119627</v>
      </c>
      <c r="K13" s="527">
        <v>106733</v>
      </c>
      <c r="L13" s="527">
        <v>96878</v>
      </c>
      <c r="M13" s="489">
        <v>100169</v>
      </c>
    </row>
    <row r="14" spans="1:13" ht="18.75" customHeight="1">
      <c r="A14" s="560" t="s">
        <v>25</v>
      </c>
      <c r="B14" s="20" t="s">
        <v>365</v>
      </c>
      <c r="C14" s="357">
        <v>42543</v>
      </c>
      <c r="D14" s="357">
        <v>18941</v>
      </c>
      <c r="E14" s="357">
        <v>51290</v>
      </c>
      <c r="F14" s="357">
        <v>1588</v>
      </c>
      <c r="G14" s="357">
        <v>22791</v>
      </c>
      <c r="H14" s="472">
        <v>-11619</v>
      </c>
      <c r="I14" s="472">
        <v>31868</v>
      </c>
      <c r="J14" s="472">
        <v>40999</v>
      </c>
      <c r="K14" s="472">
        <v>-3573</v>
      </c>
      <c r="L14" s="472">
        <v>41967</v>
      </c>
      <c r="M14" s="444">
        <v>15578</v>
      </c>
    </row>
    <row r="15" spans="1:13" ht="18.75" customHeight="1">
      <c r="A15" s="561" t="s">
        <v>26</v>
      </c>
      <c r="B15" s="21" t="s">
        <v>365</v>
      </c>
      <c r="C15" s="358">
        <v>-22876</v>
      </c>
      <c r="D15" s="358">
        <v>57457</v>
      </c>
      <c r="E15" s="358">
        <v>-12992</v>
      </c>
      <c r="F15" s="358">
        <v>-4423</v>
      </c>
      <c r="G15" s="358">
        <v>-9392</v>
      </c>
      <c r="H15" s="473">
        <v>-9214</v>
      </c>
      <c r="I15" s="473">
        <v>-13977</v>
      </c>
      <c r="J15" s="473">
        <v>-18583</v>
      </c>
      <c r="K15" s="473">
        <v>-13762</v>
      </c>
      <c r="L15" s="473">
        <v>7588</v>
      </c>
      <c r="M15" s="445">
        <v>-10485</v>
      </c>
    </row>
    <row r="16" spans="1:13" ht="18.75" customHeight="1">
      <c r="A16" s="561" t="s">
        <v>27</v>
      </c>
      <c r="B16" s="21" t="s">
        <v>365</v>
      </c>
      <c r="C16" s="358">
        <v>19667</v>
      </c>
      <c r="D16" s="358">
        <v>76398</v>
      </c>
      <c r="E16" s="358">
        <v>38298</v>
      </c>
      <c r="F16" s="358">
        <v>-2835</v>
      </c>
      <c r="G16" s="358">
        <v>13399</v>
      </c>
      <c r="H16" s="473">
        <v>-20833</v>
      </c>
      <c r="I16" s="473">
        <v>17891</v>
      </c>
      <c r="J16" s="473">
        <v>22416</v>
      </c>
      <c r="K16" s="528">
        <v>-17335</v>
      </c>
      <c r="L16" s="528">
        <v>49555</v>
      </c>
      <c r="M16" s="490">
        <v>5093</v>
      </c>
    </row>
    <row r="17" spans="1:13" ht="18.75" customHeight="1">
      <c r="A17" s="561" t="s">
        <v>28</v>
      </c>
      <c r="B17" s="21" t="s">
        <v>365</v>
      </c>
      <c r="C17" s="358">
        <v>-19401</v>
      </c>
      <c r="D17" s="358">
        <v>-59466</v>
      </c>
      <c r="E17" s="358">
        <v>-31323</v>
      </c>
      <c r="F17" s="358">
        <v>11204</v>
      </c>
      <c r="G17" s="358">
        <v>-17535</v>
      </c>
      <c r="H17" s="473">
        <v>-21093</v>
      </c>
      <c r="I17" s="473">
        <v>-4270</v>
      </c>
      <c r="J17" s="473">
        <v>-20724</v>
      </c>
      <c r="K17" s="473">
        <v>11138</v>
      </c>
      <c r="L17" s="473">
        <v>-43985</v>
      </c>
      <c r="M17" s="445">
        <v>-11512</v>
      </c>
    </row>
    <row r="18" spans="1:13" ht="35">
      <c r="A18" s="562" t="s">
        <v>29</v>
      </c>
      <c r="B18" s="20" t="s">
        <v>368</v>
      </c>
      <c r="C18" s="359">
        <v>25.4</v>
      </c>
      <c r="D18" s="359">
        <v>15.9</v>
      </c>
      <c r="E18" s="359">
        <v>8.6</v>
      </c>
      <c r="F18" s="359">
        <v>8</v>
      </c>
      <c r="G18" s="359">
        <v>9.3000000000000007</v>
      </c>
      <c r="H18" s="474">
        <v>13.1</v>
      </c>
      <c r="I18" s="474">
        <v>10.199999999999999</v>
      </c>
      <c r="J18" s="474">
        <v>11.5</v>
      </c>
      <c r="K18" s="474">
        <v>11.7</v>
      </c>
      <c r="L18" s="474">
        <v>8.6999999999999993</v>
      </c>
      <c r="M18" s="446">
        <v>7</v>
      </c>
    </row>
    <row r="19" spans="1:13" ht="18.75" customHeight="1">
      <c r="A19" s="563" t="s">
        <v>30</v>
      </c>
      <c r="B19" s="22" t="s">
        <v>367</v>
      </c>
      <c r="C19" s="360">
        <v>26.8</v>
      </c>
      <c r="D19" s="360">
        <v>18.8</v>
      </c>
      <c r="E19" s="360">
        <v>10.5</v>
      </c>
      <c r="F19" s="360">
        <v>9.6999999999999993</v>
      </c>
      <c r="G19" s="360">
        <v>8.6</v>
      </c>
      <c r="H19" s="475">
        <v>9.6</v>
      </c>
      <c r="I19" s="475">
        <v>10.8</v>
      </c>
      <c r="J19" s="475">
        <v>10.8</v>
      </c>
      <c r="K19" s="475">
        <v>11.2</v>
      </c>
      <c r="L19" s="475">
        <v>10.6</v>
      </c>
      <c r="M19" s="447">
        <v>9</v>
      </c>
    </row>
    <row r="20" spans="1:13" ht="18.75" customHeight="1" thickBot="1">
      <c r="A20" s="564" t="s">
        <v>31</v>
      </c>
      <c r="B20" s="23" t="s">
        <v>367</v>
      </c>
      <c r="C20" s="361">
        <v>18.2</v>
      </c>
      <c r="D20" s="361">
        <v>16.8</v>
      </c>
      <c r="E20" s="361">
        <v>14.6</v>
      </c>
      <c r="F20" s="361">
        <v>13.8</v>
      </c>
      <c r="G20" s="361">
        <v>13.1</v>
      </c>
      <c r="H20" s="476">
        <v>14</v>
      </c>
      <c r="I20" s="476">
        <v>13</v>
      </c>
      <c r="J20" s="476">
        <v>13.8</v>
      </c>
      <c r="K20" s="476">
        <v>13.3</v>
      </c>
      <c r="L20" s="476">
        <v>10.3</v>
      </c>
      <c r="M20" s="448">
        <v>8.5</v>
      </c>
    </row>
    <row r="21" spans="1:13" ht="18.75" customHeight="1" thickTop="1">
      <c r="A21" s="565" t="s">
        <v>32</v>
      </c>
      <c r="B21" s="24"/>
      <c r="C21" s="363">
        <v>-5.1855490510693749E-4</v>
      </c>
      <c r="D21" s="363">
        <f t="shared" ref="D21:L21" si="1">D8/((C9+D9)/2)</f>
        <v>-9.4982412378066525E-2</v>
      </c>
      <c r="E21" s="363">
        <f t="shared" si="1"/>
        <v>-9.8855533307047449E-3</v>
      </c>
      <c r="F21" s="363">
        <f t="shared" si="1"/>
        <v>-8.5197049480659315E-2</v>
      </c>
      <c r="G21" s="363">
        <f t="shared" si="1"/>
        <v>4.2204571392900131E-3</v>
      </c>
      <c r="H21" s="477">
        <f t="shared" si="1"/>
        <v>3.791259111191031E-2</v>
      </c>
      <c r="I21" s="477">
        <f t="shared" si="1"/>
        <v>7.1823857103103558E-2</v>
      </c>
      <c r="J21" s="477">
        <f t="shared" si="1"/>
        <v>7.7690075504301112E-2</v>
      </c>
      <c r="K21" s="477">
        <f t="shared" si="1"/>
        <v>1.5529869562254592E-2</v>
      </c>
      <c r="L21" s="477">
        <f t="shared" si="1"/>
        <v>1.2144983818770227E-2</v>
      </c>
      <c r="M21" s="449">
        <f>M8/((L9+M9)/2)</f>
        <v>1.608459772123489E-2</v>
      </c>
    </row>
    <row r="22" spans="1:13" ht="18.75" customHeight="1">
      <c r="A22" s="566" t="s">
        <v>33</v>
      </c>
      <c r="B22" s="25"/>
      <c r="C22" s="327">
        <v>-3.4191955605077451E-3</v>
      </c>
      <c r="D22" s="369">
        <f t="shared" ref="D22:L22" si="2">D8/((C13+D13)/2)</f>
        <v>-0.73832873756144346</v>
      </c>
      <c r="E22" s="368">
        <f t="shared" si="2"/>
        <v>-9.3660346953475027E-2</v>
      </c>
      <c r="F22" s="364">
        <v>-0.80700000000000005</v>
      </c>
      <c r="G22" s="364">
        <f t="shared" si="2"/>
        <v>3.915249329623708E-2</v>
      </c>
      <c r="H22" s="478">
        <f t="shared" si="2"/>
        <v>0.27982345134109077</v>
      </c>
      <c r="I22" s="478">
        <f t="shared" si="2"/>
        <v>0.37786847320916805</v>
      </c>
      <c r="J22" s="478">
        <f t="shared" si="2"/>
        <v>0.31762989412656817</v>
      </c>
      <c r="K22" s="478">
        <f t="shared" si="2"/>
        <v>5.8393709135889732E-2</v>
      </c>
      <c r="L22" s="478">
        <f t="shared" si="2"/>
        <v>4.60780606155856E-2</v>
      </c>
      <c r="M22" s="450">
        <f>M8/((L13+M13)/2)</f>
        <v>5.9792841301821394E-2</v>
      </c>
    </row>
    <row r="23" spans="1:13" ht="18.75" customHeight="1">
      <c r="A23" s="566" t="s">
        <v>34</v>
      </c>
      <c r="B23" s="25" t="s">
        <v>35</v>
      </c>
      <c r="C23" s="365">
        <v>122.59</v>
      </c>
      <c r="D23" s="365">
        <v>60.6</v>
      </c>
      <c r="E23" s="365">
        <v>59.4</v>
      </c>
      <c r="F23" s="365">
        <v>11.37</v>
      </c>
      <c r="G23" s="365">
        <v>13.42</v>
      </c>
      <c r="H23" s="479">
        <v>34.4</v>
      </c>
      <c r="I23" s="479">
        <v>79.319999999999993</v>
      </c>
      <c r="J23" s="479">
        <v>137.74</v>
      </c>
      <c r="K23" s="479">
        <v>122.91</v>
      </c>
      <c r="L23" s="479">
        <v>1115.68</v>
      </c>
      <c r="M23" s="533">
        <v>1154.03</v>
      </c>
    </row>
    <row r="24" spans="1:13" ht="18.75" customHeight="1">
      <c r="A24" s="566" t="s">
        <v>36</v>
      </c>
      <c r="B24" s="25" t="s">
        <v>35</v>
      </c>
      <c r="C24" s="365">
        <v>-0.46</v>
      </c>
      <c r="D24" s="365">
        <v>-67.63</v>
      </c>
      <c r="E24" s="365">
        <v>-5.62</v>
      </c>
      <c r="F24" s="365">
        <v>-44</v>
      </c>
      <c r="G24" s="365">
        <v>0.32</v>
      </c>
      <c r="H24" s="479">
        <v>17.239999999999998</v>
      </c>
      <c r="I24" s="479">
        <v>36.21</v>
      </c>
      <c r="J24" s="479">
        <v>40.03</v>
      </c>
      <c r="K24" s="479">
        <v>7.61</v>
      </c>
      <c r="L24" s="479">
        <v>54.03</v>
      </c>
      <c r="M24" s="451">
        <v>67.86</v>
      </c>
    </row>
    <row r="25" spans="1:13" ht="18.75" customHeight="1">
      <c r="A25" s="566" t="s">
        <v>37</v>
      </c>
      <c r="B25" s="25"/>
      <c r="C25" s="364">
        <f t="shared" ref="C25:G25" si="3">C11/C9</f>
        <v>0.43069897331167484</v>
      </c>
      <c r="D25" s="364">
        <f t="shared" si="3"/>
        <v>0.51173315117482199</v>
      </c>
      <c r="E25" s="364">
        <f t="shared" si="3"/>
        <v>0.45638988711120049</v>
      </c>
      <c r="F25" s="364">
        <f t="shared" si="3"/>
        <v>0.41226119916924697</v>
      </c>
      <c r="G25" s="364">
        <f t="shared" si="3"/>
        <v>0.37079863611046959</v>
      </c>
      <c r="H25" s="478">
        <f t="shared" ref="H25:M25" si="4">H11/H9</f>
        <v>0.34502264386440018</v>
      </c>
      <c r="I25" s="478">
        <f t="shared" si="4"/>
        <v>0.28848475445681843</v>
      </c>
      <c r="J25" s="478">
        <f t="shared" si="4"/>
        <v>0.24483678458113883</v>
      </c>
      <c r="K25" s="478">
        <f t="shared" si="4"/>
        <v>0.29648158221945914</v>
      </c>
      <c r="L25" s="478">
        <f t="shared" si="4"/>
        <v>0.24121489005444605</v>
      </c>
      <c r="M25" s="450">
        <f t="shared" si="4"/>
        <v>0.22033310201249132</v>
      </c>
    </row>
    <row r="26" spans="1:13" ht="18.75" customHeight="1">
      <c r="A26" s="566" t="s">
        <v>38</v>
      </c>
      <c r="B26" s="25"/>
      <c r="C26" s="364">
        <f t="shared" ref="C26:G26" si="5">C12/C9</f>
        <v>0.3439153439153439</v>
      </c>
      <c r="D26" s="364">
        <f t="shared" si="5"/>
        <v>0.34993018373230733</v>
      </c>
      <c r="E26" s="364">
        <f t="shared" si="5"/>
        <v>0.2680936982328378</v>
      </c>
      <c r="F26" s="364">
        <f t="shared" si="5"/>
        <v>0.1963169225263135</v>
      </c>
      <c r="G26" s="364">
        <f t="shared" si="5"/>
        <v>0.16704114762338174</v>
      </c>
      <c r="H26" s="478">
        <f t="shared" ref="H26:M26" si="6">H12/H9</f>
        <v>0.2422693102638826</v>
      </c>
      <c r="I26" s="478">
        <f t="shared" si="6"/>
        <v>0.16517742428135773</v>
      </c>
      <c r="J26" s="478">
        <f t="shared" si="6"/>
        <v>0.12284515133444708</v>
      </c>
      <c r="K26" s="478">
        <f t="shared" si="6"/>
        <v>0.18398838203294995</v>
      </c>
      <c r="L26" s="478">
        <f t="shared" si="6"/>
        <v>9.7113028243199784E-2</v>
      </c>
      <c r="M26" s="450">
        <f t="shared" si="6"/>
        <v>9.7999343694355229E-2</v>
      </c>
    </row>
    <row r="27" spans="1:13" ht="18.75" customHeight="1">
      <c r="A27" s="567" t="s">
        <v>39</v>
      </c>
      <c r="B27" s="26" t="s">
        <v>40</v>
      </c>
      <c r="C27" s="366">
        <f t="shared" ref="C27:G27" si="7">C11/C13</f>
        <v>2.9543674015334274</v>
      </c>
      <c r="D27" s="366">
        <f t="shared" si="7"/>
        <v>4.9241439307894925</v>
      </c>
      <c r="E27" s="366">
        <f t="shared" si="7"/>
        <v>4.2550824040264486</v>
      </c>
      <c r="F27" s="366">
        <f t="shared" si="7"/>
        <v>3.9691709303539731</v>
      </c>
      <c r="G27" s="366">
        <f t="shared" si="7"/>
        <v>3.3186139817629181</v>
      </c>
      <c r="H27" s="480">
        <f t="shared" ref="H27:M27" si="8">H11/H13</f>
        <v>2.1494507062348411</v>
      </c>
      <c r="I27" s="480">
        <f t="shared" si="8"/>
        <v>1.3411168084746719</v>
      </c>
      <c r="J27" s="480">
        <f t="shared" si="8"/>
        <v>0.89922007573541085</v>
      </c>
      <c r="K27" s="480">
        <f t="shared" si="8"/>
        <v>1.1438261830923895</v>
      </c>
      <c r="L27" s="480">
        <f t="shared" si="8"/>
        <v>0.89816057309193009</v>
      </c>
      <c r="M27" s="452">
        <f t="shared" si="8"/>
        <v>0.81776797212710517</v>
      </c>
    </row>
    <row r="28" spans="1:13" ht="18.75" customHeight="1">
      <c r="A28" s="567" t="s">
        <v>41</v>
      </c>
      <c r="B28" s="26" t="s">
        <v>40</v>
      </c>
      <c r="C28" s="366">
        <f t="shared" ref="C28:G28" si="9">C12/C13</f>
        <v>2.3590775551150069</v>
      </c>
      <c r="D28" s="366">
        <f t="shared" si="9"/>
        <v>3.3671975061018342</v>
      </c>
      <c r="E28" s="366">
        <f t="shared" si="9"/>
        <v>2.4995312345800849</v>
      </c>
      <c r="F28" s="366">
        <f t="shared" si="9"/>
        <v>1.8901012843270335</v>
      </c>
      <c r="G28" s="366">
        <f t="shared" si="9"/>
        <v>1.4950030395136777</v>
      </c>
      <c r="H28" s="480">
        <f t="shared" ref="H28:M28" si="10">H12/H13</f>
        <v>1.5093094592666572</v>
      </c>
      <c r="I28" s="480">
        <f t="shared" si="10"/>
        <v>0.7678818955316391</v>
      </c>
      <c r="J28" s="480">
        <f t="shared" si="10"/>
        <v>0.4511774097820726</v>
      </c>
      <c r="K28" s="480">
        <f t="shared" si="10"/>
        <v>0.70982732613156196</v>
      </c>
      <c r="L28" s="480">
        <f t="shared" si="10"/>
        <v>0.36159912467226824</v>
      </c>
      <c r="M28" s="452">
        <f t="shared" si="10"/>
        <v>0.36372530423584143</v>
      </c>
    </row>
    <row r="29" spans="1:13" ht="18.75" customHeight="1" thickBot="1">
      <c r="A29" s="568" t="s">
        <v>14</v>
      </c>
      <c r="B29" s="27"/>
      <c r="C29" s="367">
        <f t="shared" ref="C29:G29" si="11">C13/C9</f>
        <v>0.14578382265121323</v>
      </c>
      <c r="D29" s="367">
        <f t="shared" si="11"/>
        <v>0.10392327242408109</v>
      </c>
      <c r="E29" s="367">
        <f t="shared" si="11"/>
        <v>0.10725759075296247</v>
      </c>
      <c r="F29" s="367">
        <f t="shared" si="11"/>
        <v>0.10386582145316711</v>
      </c>
      <c r="G29" s="367">
        <f t="shared" si="11"/>
        <v>0.11173298194612365</v>
      </c>
      <c r="H29" s="481">
        <f t="shared" ref="H29:M29" si="12">H13/H9</f>
        <v>0.16051665798317885</v>
      </c>
      <c r="I29" s="481">
        <f t="shared" si="12"/>
        <v>0.21510785088506088</v>
      </c>
      <c r="J29" s="481">
        <f t="shared" si="12"/>
        <v>0.27227682209041376</v>
      </c>
      <c r="K29" s="481">
        <f t="shared" si="12"/>
        <v>0.25920160475598386</v>
      </c>
      <c r="L29" s="481">
        <f t="shared" si="12"/>
        <v>0.26856544061387655</v>
      </c>
      <c r="M29" s="453">
        <f t="shared" si="12"/>
        <v>0.269432295617277</v>
      </c>
    </row>
    <row r="30" spans="1:13" ht="9" customHeight="1">
      <c r="A30" s="9"/>
      <c r="B30" s="7"/>
      <c r="C30" s="5"/>
    </row>
    <row r="31" spans="1:13">
      <c r="C31" s="28"/>
    </row>
    <row r="32" spans="1:13" ht="18" thickBot="1">
      <c r="C32" s="2"/>
    </row>
    <row r="33" spans="1:12">
      <c r="A33" s="415"/>
      <c r="B33" s="13"/>
      <c r="C33" s="8" t="s">
        <v>147</v>
      </c>
      <c r="D33" s="334" t="s">
        <v>148</v>
      </c>
      <c r="E33" s="334" t="s">
        <v>149</v>
      </c>
      <c r="F33" s="334" t="s">
        <v>150</v>
      </c>
      <c r="G33" s="334" t="s">
        <v>139</v>
      </c>
      <c r="H33" s="334" t="s">
        <v>184</v>
      </c>
      <c r="I33" s="334" t="s">
        <v>195</v>
      </c>
      <c r="J33" s="334" t="s">
        <v>240</v>
      </c>
      <c r="K33" s="335" t="s">
        <v>266</v>
      </c>
      <c r="L33" s="529"/>
    </row>
    <row r="34" spans="1:12">
      <c r="A34" s="413"/>
      <c r="B34" s="416"/>
      <c r="C34" s="10" t="s">
        <v>151</v>
      </c>
      <c r="D34" s="336" t="s">
        <v>152</v>
      </c>
      <c r="E34" s="336" t="s">
        <v>153</v>
      </c>
      <c r="F34" s="336" t="s">
        <v>154</v>
      </c>
      <c r="G34" s="336" t="s">
        <v>166</v>
      </c>
      <c r="H34" s="336" t="s">
        <v>185</v>
      </c>
      <c r="I34" s="336" t="s">
        <v>211</v>
      </c>
      <c r="J34" s="336" t="s">
        <v>241</v>
      </c>
      <c r="K34" s="337" t="s">
        <v>274</v>
      </c>
      <c r="L34" s="530"/>
    </row>
    <row r="35" spans="1:12" ht="18" thickBot="1">
      <c r="A35" s="414"/>
      <c r="B35" s="417"/>
      <c r="C35" s="12" t="s">
        <v>155</v>
      </c>
      <c r="D35" s="338" t="s">
        <v>156</v>
      </c>
      <c r="E35" s="338" t="s">
        <v>157</v>
      </c>
      <c r="F35" s="338" t="s">
        <v>158</v>
      </c>
      <c r="G35" s="338" t="s">
        <v>167</v>
      </c>
      <c r="H35" s="338" t="s">
        <v>186</v>
      </c>
      <c r="I35" s="338" t="s">
        <v>212</v>
      </c>
      <c r="J35" s="338" t="s">
        <v>242</v>
      </c>
      <c r="K35" s="339" t="s">
        <v>275</v>
      </c>
      <c r="L35" s="531"/>
    </row>
    <row r="36" spans="1:12">
      <c r="A36" s="554" t="s">
        <v>46</v>
      </c>
      <c r="B36" s="7" t="s">
        <v>367</v>
      </c>
      <c r="C36" s="29"/>
      <c r="D36" s="340"/>
      <c r="E36" s="340">
        <v>267.39999999999998</v>
      </c>
      <c r="F36" s="340">
        <v>260.7</v>
      </c>
      <c r="G36" s="340">
        <v>267.2</v>
      </c>
      <c r="H36" s="482">
        <v>293</v>
      </c>
      <c r="I36" s="482">
        <v>303.60000000000002</v>
      </c>
      <c r="J36" s="482">
        <v>352.5</v>
      </c>
      <c r="K36" s="454">
        <v>304.8</v>
      </c>
      <c r="L36" s="532"/>
    </row>
    <row r="37" spans="1:12">
      <c r="A37" s="569" t="s">
        <v>47</v>
      </c>
      <c r="B37" s="30" t="s">
        <v>367</v>
      </c>
      <c r="C37" s="31"/>
      <c r="D37" s="341"/>
      <c r="E37" s="341">
        <v>139.30000000000001</v>
      </c>
      <c r="F37" s="341">
        <v>125</v>
      </c>
      <c r="G37" s="341">
        <v>107.4</v>
      </c>
      <c r="H37" s="483">
        <v>111.4</v>
      </c>
      <c r="I37" s="483">
        <v>124.8</v>
      </c>
      <c r="J37" s="483">
        <v>129.30000000000001</v>
      </c>
      <c r="K37" s="455">
        <v>124.6</v>
      </c>
      <c r="L37" s="532"/>
    </row>
    <row r="38" spans="1:12">
      <c r="A38" s="569" t="s">
        <v>138</v>
      </c>
      <c r="B38" s="30" t="s">
        <v>367</v>
      </c>
      <c r="C38" s="31"/>
      <c r="D38" s="341"/>
      <c r="E38" s="341">
        <v>22.7</v>
      </c>
      <c r="F38" s="341">
        <v>31</v>
      </c>
      <c r="G38" s="341">
        <v>31.3</v>
      </c>
      <c r="H38" s="483">
        <v>32.700000000000003</v>
      </c>
      <c r="I38" s="483">
        <v>37.1</v>
      </c>
      <c r="J38" s="483">
        <v>40.299999999999997</v>
      </c>
      <c r="K38" s="455">
        <v>42.4</v>
      </c>
      <c r="L38" s="532"/>
    </row>
    <row r="39" spans="1:12">
      <c r="A39" s="569" t="s">
        <v>42</v>
      </c>
      <c r="B39" s="30" t="s">
        <v>367</v>
      </c>
      <c r="C39" s="31"/>
      <c r="D39" s="341"/>
      <c r="E39" s="341">
        <v>13.5</v>
      </c>
      <c r="F39" s="341">
        <v>15.9</v>
      </c>
      <c r="G39" s="341">
        <v>17.600000000000001</v>
      </c>
      <c r="H39" s="483">
        <v>18.7</v>
      </c>
      <c r="I39" s="483">
        <v>17.600000000000001</v>
      </c>
      <c r="J39" s="483">
        <v>18.100000000000001</v>
      </c>
      <c r="K39" s="455">
        <v>18.5</v>
      </c>
      <c r="L39" s="532"/>
    </row>
    <row r="40" spans="1:12" ht="18" thickBot="1">
      <c r="A40" s="570" t="s">
        <v>43</v>
      </c>
      <c r="B40" s="32" t="s">
        <v>367</v>
      </c>
      <c r="C40" s="33"/>
      <c r="D40" s="342"/>
      <c r="E40" s="342">
        <v>442.9</v>
      </c>
      <c r="F40" s="342">
        <v>432.7</v>
      </c>
      <c r="G40" s="342">
        <v>423.5</v>
      </c>
      <c r="H40" s="484">
        <v>455.8</v>
      </c>
      <c r="I40" s="484">
        <v>483.1</v>
      </c>
      <c r="J40" s="484">
        <v>540.20000000000005</v>
      </c>
      <c r="K40" s="456">
        <v>490.3</v>
      </c>
      <c r="L40" s="532"/>
    </row>
    <row r="41" spans="1:12">
      <c r="A41" s="554" t="s">
        <v>46</v>
      </c>
      <c r="B41" s="6" t="s">
        <v>367</v>
      </c>
      <c r="C41" s="29"/>
      <c r="D41" s="340"/>
      <c r="E41" s="340">
        <v>15</v>
      </c>
      <c r="F41" s="340">
        <v>14.7</v>
      </c>
      <c r="G41" s="340">
        <v>18.7</v>
      </c>
      <c r="H41" s="482">
        <v>23.8</v>
      </c>
      <c r="I41" s="482">
        <v>23.4</v>
      </c>
      <c r="J41" s="482">
        <v>25.9</v>
      </c>
      <c r="K41" s="454">
        <v>16.5</v>
      </c>
      <c r="L41" s="532"/>
    </row>
    <row r="42" spans="1:12">
      <c r="A42" s="569" t="s">
        <v>47</v>
      </c>
      <c r="B42" s="30" t="s">
        <v>367</v>
      </c>
      <c r="C42" s="31"/>
      <c r="D42" s="341"/>
      <c r="E42" s="341">
        <v>-1.3</v>
      </c>
      <c r="F42" s="341">
        <v>-4.5999999999999996</v>
      </c>
      <c r="G42" s="341">
        <v>-4.3</v>
      </c>
      <c r="H42" s="483">
        <v>-8.8000000000000007</v>
      </c>
      <c r="I42" s="483">
        <v>5.0999999999999996</v>
      </c>
      <c r="J42" s="483">
        <v>6.7</v>
      </c>
      <c r="K42" s="455">
        <v>1.4</v>
      </c>
      <c r="L42" s="532"/>
    </row>
    <row r="43" spans="1:12">
      <c r="A43" s="569" t="s">
        <v>138</v>
      </c>
      <c r="B43" s="30" t="s">
        <v>367</v>
      </c>
      <c r="C43" s="31"/>
      <c r="D43" s="341"/>
      <c r="E43" s="341">
        <v>-0.2</v>
      </c>
      <c r="F43" s="341">
        <v>1.3</v>
      </c>
      <c r="G43" s="341">
        <v>1.5</v>
      </c>
      <c r="H43" s="483">
        <v>1.6</v>
      </c>
      <c r="I43" s="483">
        <v>1.7</v>
      </c>
      <c r="J43" s="483">
        <v>2</v>
      </c>
      <c r="K43" s="455">
        <v>2.2999999999999998</v>
      </c>
      <c r="L43" s="532"/>
    </row>
    <row r="44" spans="1:12">
      <c r="A44" s="569" t="s">
        <v>42</v>
      </c>
      <c r="B44" s="30" t="s">
        <v>367</v>
      </c>
      <c r="C44" s="31"/>
      <c r="D44" s="341"/>
      <c r="E44" s="341">
        <v>-0.5</v>
      </c>
      <c r="F44" s="341">
        <v>1.5</v>
      </c>
      <c r="G44" s="341">
        <v>2.5</v>
      </c>
      <c r="H44" s="483">
        <v>3</v>
      </c>
      <c r="I44" s="483">
        <v>2.8</v>
      </c>
      <c r="J44" s="483">
        <v>3.5</v>
      </c>
      <c r="K44" s="455">
        <v>4.2</v>
      </c>
      <c r="L44" s="532"/>
    </row>
    <row r="45" spans="1:12">
      <c r="A45" s="569" t="s">
        <v>44</v>
      </c>
      <c r="B45" s="30" t="s">
        <v>367</v>
      </c>
      <c r="C45" s="31"/>
      <c r="D45" s="341"/>
      <c r="E45" s="341">
        <v>-6.5</v>
      </c>
      <c r="F45" s="341">
        <v>-6.7</v>
      </c>
      <c r="G45" s="341">
        <v>-6.4</v>
      </c>
      <c r="H45" s="483">
        <v>-6.1</v>
      </c>
      <c r="I45" s="483">
        <v>-5.8</v>
      </c>
      <c r="J45" s="483">
        <v>-5.7</v>
      </c>
      <c r="K45" s="455">
        <v>-5.8</v>
      </c>
      <c r="L45" s="532"/>
    </row>
    <row r="46" spans="1:12" ht="18" thickBot="1">
      <c r="A46" s="570" t="s">
        <v>45</v>
      </c>
      <c r="B46" s="32" t="s">
        <v>367</v>
      </c>
      <c r="C46" s="33"/>
      <c r="D46" s="342"/>
      <c r="E46" s="342">
        <v>6.5</v>
      </c>
      <c r="F46" s="342">
        <v>6.3</v>
      </c>
      <c r="G46" s="342">
        <v>12</v>
      </c>
      <c r="H46" s="484">
        <v>13.5</v>
      </c>
      <c r="I46" s="484">
        <v>27.2</v>
      </c>
      <c r="J46" s="484">
        <v>32.4</v>
      </c>
      <c r="K46" s="456">
        <v>18.600000000000001</v>
      </c>
      <c r="L46" s="532"/>
    </row>
    <row r="47" spans="1:12">
      <c r="A47" s="1" t="s">
        <v>136</v>
      </c>
    </row>
    <row r="48" spans="1:12" ht="18" thickBot="1"/>
    <row r="49" spans="1:13">
      <c r="A49" s="415"/>
      <c r="B49" s="13"/>
      <c r="C49" s="8" t="s">
        <v>61</v>
      </c>
      <c r="D49" s="334" t="s">
        <v>72</v>
      </c>
      <c r="E49" s="334" t="s">
        <v>98</v>
      </c>
      <c r="F49" s="334" t="s">
        <v>109</v>
      </c>
      <c r="G49" s="334" t="s">
        <v>139</v>
      </c>
      <c r="H49" s="334" t="s">
        <v>184</v>
      </c>
      <c r="I49" s="334" t="s">
        <v>195</v>
      </c>
      <c r="J49" s="334" t="s">
        <v>224</v>
      </c>
      <c r="K49" s="334" t="s">
        <v>266</v>
      </c>
      <c r="L49" s="334" t="s">
        <v>340</v>
      </c>
      <c r="M49" s="335" t="s">
        <v>352</v>
      </c>
    </row>
    <row r="50" spans="1:13">
      <c r="A50" s="413"/>
      <c r="B50" s="416"/>
      <c r="C50" s="10" t="s">
        <v>71</v>
      </c>
      <c r="D50" s="336" t="s">
        <v>96</v>
      </c>
      <c r="E50" s="336" t="s">
        <v>108</v>
      </c>
      <c r="F50" s="336" t="s">
        <v>137</v>
      </c>
      <c r="G50" s="336" t="s">
        <v>164</v>
      </c>
      <c r="H50" s="336" t="s">
        <v>185</v>
      </c>
      <c r="I50" s="336" t="s">
        <v>211</v>
      </c>
      <c r="J50" s="336" t="s">
        <v>241</v>
      </c>
      <c r="K50" s="336" t="s">
        <v>274</v>
      </c>
      <c r="L50" s="336" t="s">
        <v>341</v>
      </c>
      <c r="M50" s="337" t="s">
        <v>355</v>
      </c>
    </row>
    <row r="51" spans="1:13" ht="18" thickBot="1">
      <c r="A51" s="414"/>
      <c r="B51" s="417"/>
      <c r="C51" s="12" t="s">
        <v>155</v>
      </c>
      <c r="D51" s="338" t="s">
        <v>156</v>
      </c>
      <c r="E51" s="338" t="s">
        <v>157</v>
      </c>
      <c r="F51" s="338" t="s">
        <v>158</v>
      </c>
      <c r="G51" s="338" t="s">
        <v>165</v>
      </c>
      <c r="H51" s="338" t="s">
        <v>186</v>
      </c>
      <c r="I51" s="338" t="s">
        <v>210</v>
      </c>
      <c r="J51" s="338" t="s">
        <v>242</v>
      </c>
      <c r="K51" s="338" t="s">
        <v>275</v>
      </c>
      <c r="L51" s="338" t="s">
        <v>337</v>
      </c>
      <c r="M51" s="339" t="s">
        <v>356</v>
      </c>
    </row>
    <row r="52" spans="1:13">
      <c r="A52" s="554" t="s">
        <v>345</v>
      </c>
      <c r="B52" s="7" t="s">
        <v>367</v>
      </c>
      <c r="C52" s="29"/>
      <c r="D52" s="340"/>
      <c r="E52" s="340"/>
      <c r="F52" s="340"/>
      <c r="G52" s="340"/>
      <c r="H52" s="482"/>
      <c r="I52" s="482"/>
      <c r="J52" s="482"/>
      <c r="K52" s="482">
        <v>191.2</v>
      </c>
      <c r="L52" s="482">
        <v>177.4</v>
      </c>
      <c r="M52" s="534">
        <v>172.7</v>
      </c>
    </row>
    <row r="53" spans="1:13">
      <c r="A53" s="569" t="s">
        <v>343</v>
      </c>
      <c r="B53" s="30" t="s">
        <v>367</v>
      </c>
      <c r="C53" s="31"/>
      <c r="D53" s="341"/>
      <c r="E53" s="341"/>
      <c r="F53" s="341"/>
      <c r="G53" s="341"/>
      <c r="H53" s="483"/>
      <c r="I53" s="483"/>
      <c r="J53" s="483"/>
      <c r="K53" s="483">
        <v>113.7</v>
      </c>
      <c r="L53" s="483">
        <v>100.9</v>
      </c>
      <c r="M53" s="535">
        <v>93.5</v>
      </c>
    </row>
    <row r="54" spans="1:13">
      <c r="A54" s="569" t="s">
        <v>47</v>
      </c>
      <c r="B54" s="30" t="s">
        <v>367</v>
      </c>
      <c r="C54" s="31"/>
      <c r="D54" s="341"/>
      <c r="E54" s="341"/>
      <c r="F54" s="341"/>
      <c r="G54" s="341"/>
      <c r="H54" s="483"/>
      <c r="I54" s="483"/>
      <c r="J54" s="483"/>
      <c r="K54" s="483">
        <v>124.6</v>
      </c>
      <c r="L54" s="483">
        <v>112.4</v>
      </c>
      <c r="M54" s="455">
        <v>108.9</v>
      </c>
    </row>
    <row r="55" spans="1:13">
      <c r="A55" s="569" t="s">
        <v>138</v>
      </c>
      <c r="B55" s="30" t="s">
        <v>367</v>
      </c>
      <c r="C55" s="31"/>
      <c r="D55" s="341"/>
      <c r="E55" s="341"/>
      <c r="F55" s="341"/>
      <c r="G55" s="341"/>
      <c r="H55" s="483"/>
      <c r="I55" s="483"/>
      <c r="J55" s="483"/>
      <c r="K55" s="483">
        <v>42.4</v>
      </c>
      <c r="L55" s="483">
        <v>43.2</v>
      </c>
      <c r="M55" s="455">
        <v>47.7</v>
      </c>
    </row>
    <row r="56" spans="1:13">
      <c r="A56" s="569" t="s">
        <v>42</v>
      </c>
      <c r="B56" s="30" t="s">
        <v>367</v>
      </c>
      <c r="C56" s="31"/>
      <c r="D56" s="341"/>
      <c r="E56" s="341"/>
      <c r="F56" s="341"/>
      <c r="G56" s="341"/>
      <c r="H56" s="483"/>
      <c r="I56" s="483"/>
      <c r="J56" s="483"/>
      <c r="K56" s="483">
        <v>18.5</v>
      </c>
      <c r="L56" s="483">
        <v>17.8</v>
      </c>
      <c r="M56" s="455">
        <v>15.2</v>
      </c>
    </row>
    <row r="57" spans="1:13" ht="18" thickBot="1">
      <c r="A57" s="570" t="s">
        <v>43</v>
      </c>
      <c r="B57" s="32" t="s">
        <v>367</v>
      </c>
      <c r="C57" s="33"/>
      <c r="D57" s="342"/>
      <c r="E57" s="342"/>
      <c r="F57" s="342"/>
      <c r="G57" s="342"/>
      <c r="H57" s="484"/>
      <c r="I57" s="484"/>
      <c r="J57" s="484"/>
      <c r="K57" s="484">
        <v>490.3</v>
      </c>
      <c r="L57" s="484">
        <v>451.6</v>
      </c>
      <c r="M57" s="456">
        <v>438</v>
      </c>
    </row>
    <row r="58" spans="1:13">
      <c r="A58" s="554" t="s">
        <v>46</v>
      </c>
      <c r="B58" s="6" t="s">
        <v>367</v>
      </c>
      <c r="C58" s="29"/>
      <c r="D58" s="340"/>
      <c r="E58" s="340"/>
      <c r="F58" s="340"/>
      <c r="G58" s="340"/>
      <c r="H58" s="482"/>
      <c r="I58" s="482"/>
      <c r="J58" s="482"/>
      <c r="K58" s="482">
        <v>11.6</v>
      </c>
      <c r="L58" s="482">
        <v>14.4</v>
      </c>
      <c r="M58" s="534">
        <v>13.5</v>
      </c>
    </row>
    <row r="59" spans="1:13">
      <c r="A59" s="569" t="s">
        <v>342</v>
      </c>
      <c r="B59" s="30" t="s">
        <v>367</v>
      </c>
      <c r="C59" s="31"/>
      <c r="D59" s="341"/>
      <c r="E59" s="341"/>
      <c r="F59" s="341"/>
      <c r="G59" s="341"/>
      <c r="H59" s="483"/>
      <c r="I59" s="483"/>
      <c r="J59" s="483"/>
      <c r="K59" s="483">
        <v>6</v>
      </c>
      <c r="L59" s="483">
        <v>-11.8</v>
      </c>
      <c r="M59" s="535">
        <v>-5.0999999999999996</v>
      </c>
    </row>
    <row r="60" spans="1:13">
      <c r="A60" s="569" t="s">
        <v>47</v>
      </c>
      <c r="B60" s="30" t="s">
        <v>367</v>
      </c>
      <c r="C60" s="31"/>
      <c r="D60" s="341"/>
      <c r="E60" s="341"/>
      <c r="F60" s="341"/>
      <c r="G60" s="341"/>
      <c r="H60" s="483"/>
      <c r="I60" s="483"/>
      <c r="J60" s="483"/>
      <c r="K60" s="483">
        <v>1.4</v>
      </c>
      <c r="L60" s="483">
        <v>1</v>
      </c>
      <c r="M60" s="455">
        <v>2.7</v>
      </c>
    </row>
    <row r="61" spans="1:13">
      <c r="A61" s="569" t="s">
        <v>138</v>
      </c>
      <c r="B61" s="30" t="s">
        <v>367</v>
      </c>
      <c r="C61" s="31"/>
      <c r="D61" s="341"/>
      <c r="E61" s="341"/>
      <c r="F61" s="341"/>
      <c r="G61" s="341"/>
      <c r="H61" s="483"/>
      <c r="I61" s="483"/>
      <c r="J61" s="483"/>
      <c r="K61" s="483">
        <v>2.2999999999999998</v>
      </c>
      <c r="L61" s="483">
        <v>2.1</v>
      </c>
      <c r="M61" s="455">
        <v>2.2000000000000002</v>
      </c>
    </row>
    <row r="62" spans="1:13">
      <c r="A62" s="569" t="s">
        <v>42</v>
      </c>
      <c r="B62" s="30" t="s">
        <v>367</v>
      </c>
      <c r="C62" s="31"/>
      <c r="D62" s="341"/>
      <c r="E62" s="341"/>
      <c r="F62" s="341"/>
      <c r="G62" s="341"/>
      <c r="H62" s="483"/>
      <c r="I62" s="483"/>
      <c r="J62" s="483"/>
      <c r="K62" s="483">
        <v>4.2</v>
      </c>
      <c r="L62" s="483">
        <v>3.4</v>
      </c>
      <c r="M62" s="455">
        <v>2</v>
      </c>
    </row>
    <row r="63" spans="1:13">
      <c r="A63" s="569" t="s">
        <v>44</v>
      </c>
      <c r="B63" s="30" t="s">
        <v>367</v>
      </c>
      <c r="C63" s="31"/>
      <c r="D63" s="341"/>
      <c r="E63" s="341"/>
      <c r="F63" s="341"/>
      <c r="G63" s="341"/>
      <c r="H63" s="483"/>
      <c r="I63" s="483"/>
      <c r="J63" s="483"/>
      <c r="K63" s="483">
        <v>-6.9</v>
      </c>
      <c r="L63" s="483">
        <v>-6.5</v>
      </c>
      <c r="M63" s="455">
        <v>-7.7</v>
      </c>
    </row>
    <row r="64" spans="1:13" ht="18" thickBot="1">
      <c r="A64" s="570" t="s">
        <v>45</v>
      </c>
      <c r="B64" s="32" t="s">
        <v>367</v>
      </c>
      <c r="C64" s="33"/>
      <c r="D64" s="342"/>
      <c r="E64" s="342"/>
      <c r="F64" s="342"/>
      <c r="G64" s="342"/>
      <c r="H64" s="484"/>
      <c r="I64" s="484"/>
      <c r="J64" s="484"/>
      <c r="K64" s="484">
        <v>18.600000000000001</v>
      </c>
      <c r="L64" s="484">
        <v>2.5</v>
      </c>
      <c r="M64" s="456">
        <v>7.7</v>
      </c>
    </row>
    <row r="65" spans="1:1">
      <c r="A65" s="1" t="s">
        <v>344</v>
      </c>
    </row>
  </sheetData>
  <sheetProtection password="CC09" sheet="1" objects="1" scenarios="1"/>
  <phoneticPr fontId="2"/>
  <pageMargins left="0.75" right="0.75" top="0.48" bottom="0.28000000000000003" header="0.23" footer="0.18"/>
  <pageSetup paperSize="8" scale="69" fitToWidth="3" orientation="landscape" r:id="rId1"/>
  <headerFooter alignWithMargins="0">
    <oddHeader xml:space="preserve">&amp;L&amp;"ＭＳ Ｐゴシック,太字"&amp;14Financial Highlights 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showZero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3" sqref="G13"/>
    </sheetView>
  </sheetViews>
  <sheetFormatPr defaultColWidth="9" defaultRowHeight="14"/>
  <cols>
    <col min="1" max="1" width="2.26953125" style="34" customWidth="1"/>
    <col min="2" max="2" width="55.6328125" style="34" customWidth="1"/>
    <col min="3" max="14" width="11.6328125" style="34" customWidth="1"/>
    <col min="15" max="16384" width="9" style="34"/>
  </cols>
  <sheetData>
    <row r="1" spans="1:14" ht="14.5" thickBot="1"/>
    <row r="2" spans="1:14" s="36" customFormat="1" ht="15" customHeight="1">
      <c r="A2" s="653"/>
      <c r="B2" s="647"/>
      <c r="C2" s="319" t="s">
        <v>92</v>
      </c>
      <c r="D2" s="319" t="s">
        <v>72</v>
      </c>
      <c r="E2" s="319" t="s">
        <v>106</v>
      </c>
      <c r="F2" s="319" t="s">
        <v>109</v>
      </c>
      <c r="G2" s="319" t="s">
        <v>139</v>
      </c>
      <c r="H2" s="319" t="s">
        <v>178</v>
      </c>
      <c r="I2" s="319" t="s">
        <v>195</v>
      </c>
      <c r="J2" s="319" t="s">
        <v>214</v>
      </c>
      <c r="K2" s="319" t="s">
        <v>270</v>
      </c>
      <c r="L2" s="319" t="s">
        <v>280</v>
      </c>
      <c r="M2" s="319" t="s">
        <v>346</v>
      </c>
      <c r="N2" s="395" t="s">
        <v>574</v>
      </c>
    </row>
    <row r="3" spans="1:14" s="36" customFormat="1" ht="15" customHeight="1">
      <c r="A3" s="654"/>
      <c r="B3" s="655"/>
      <c r="C3" s="320" t="s">
        <v>93</v>
      </c>
      <c r="D3" s="320" t="s">
        <v>58</v>
      </c>
      <c r="E3" s="320" t="s">
        <v>58</v>
      </c>
      <c r="F3" s="320" t="s">
        <v>58</v>
      </c>
      <c r="G3" s="320" t="s">
        <v>58</v>
      </c>
      <c r="H3" s="320" t="s">
        <v>179</v>
      </c>
      <c r="I3" s="320" t="s">
        <v>206</v>
      </c>
      <c r="J3" s="320" t="s">
        <v>237</v>
      </c>
      <c r="K3" s="320" t="s">
        <v>271</v>
      </c>
      <c r="L3" s="320" t="s">
        <v>4</v>
      </c>
      <c r="M3" s="320" t="s">
        <v>4</v>
      </c>
      <c r="N3" s="396" t="s">
        <v>575</v>
      </c>
    </row>
    <row r="4" spans="1:14" s="36" customFormat="1" ht="15" customHeight="1" thickBot="1">
      <c r="A4" s="656"/>
      <c r="B4" s="657"/>
      <c r="C4" s="321" t="s">
        <v>94</v>
      </c>
      <c r="D4" s="321" t="s">
        <v>95</v>
      </c>
      <c r="E4" s="321" t="s">
        <v>107</v>
      </c>
      <c r="F4" s="321" t="s">
        <v>135</v>
      </c>
      <c r="G4" s="321" t="s">
        <v>159</v>
      </c>
      <c r="H4" s="321" t="s">
        <v>180</v>
      </c>
      <c r="I4" s="321" t="s">
        <v>207</v>
      </c>
      <c r="J4" s="321" t="s">
        <v>238</v>
      </c>
      <c r="K4" s="321" t="s">
        <v>272</v>
      </c>
      <c r="L4" s="321" t="s">
        <v>334</v>
      </c>
      <c r="M4" s="321" t="s">
        <v>351</v>
      </c>
      <c r="N4" s="397" t="s">
        <v>576</v>
      </c>
    </row>
    <row r="5" spans="1:14" ht="15" customHeight="1" thickBot="1">
      <c r="A5" s="516" t="s">
        <v>304</v>
      </c>
      <c r="B5" s="145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07"/>
    </row>
    <row r="6" spans="1:14">
      <c r="A6" s="517"/>
      <c r="B6" s="146" t="s">
        <v>305</v>
      </c>
      <c r="C6" s="132">
        <v>-10574</v>
      </c>
      <c r="D6" s="132">
        <v>-40540</v>
      </c>
      <c r="E6" s="132">
        <v>-7284</v>
      </c>
      <c r="F6" s="132">
        <v>-15445</v>
      </c>
      <c r="G6" s="132">
        <v>-4845</v>
      </c>
      <c r="H6" s="132">
        <v>1917</v>
      </c>
      <c r="I6" s="132">
        <v>18202</v>
      </c>
      <c r="J6" s="132">
        <v>23394</v>
      </c>
      <c r="K6" s="132">
        <v>3778</v>
      </c>
      <c r="L6" s="132">
        <v>-7162</v>
      </c>
      <c r="M6" s="132">
        <v>-1787</v>
      </c>
      <c r="N6" s="109">
        <v>2250</v>
      </c>
    </row>
    <row r="7" spans="1:14">
      <c r="A7" s="420"/>
      <c r="B7" s="147" t="s">
        <v>306</v>
      </c>
      <c r="C7" s="133">
        <v>25353</v>
      </c>
      <c r="D7" s="133">
        <v>21221</v>
      </c>
      <c r="E7" s="133">
        <v>11461</v>
      </c>
      <c r="F7" s="133">
        <v>10538</v>
      </c>
      <c r="G7" s="133">
        <v>9490</v>
      </c>
      <c r="H7" s="133">
        <v>9335</v>
      </c>
      <c r="I7" s="133">
        <v>10495</v>
      </c>
      <c r="J7" s="133">
        <v>10499</v>
      </c>
      <c r="K7" s="133">
        <v>10574</v>
      </c>
      <c r="L7" s="133">
        <v>10190</v>
      </c>
      <c r="M7" s="133">
        <v>9646</v>
      </c>
      <c r="N7" s="111">
        <v>8969</v>
      </c>
    </row>
    <row r="8" spans="1:14">
      <c r="A8" s="423"/>
      <c r="B8" s="148" t="s">
        <v>307</v>
      </c>
      <c r="C8" s="134">
        <v>36060</v>
      </c>
      <c r="D8" s="134">
        <v>42343</v>
      </c>
      <c r="E8" s="134">
        <v>30609</v>
      </c>
      <c r="F8" s="134">
        <v>24962</v>
      </c>
      <c r="G8" s="134">
        <v>33474</v>
      </c>
      <c r="H8" s="134">
        <v>20088</v>
      </c>
      <c r="I8" s="134">
        <v>45939</v>
      </c>
      <c r="J8" s="134">
        <v>48249</v>
      </c>
      <c r="K8" s="134">
        <v>33218</v>
      </c>
      <c r="L8" s="134">
        <v>58364</v>
      </c>
      <c r="M8" s="134">
        <v>34783</v>
      </c>
      <c r="N8" s="113">
        <v>22626</v>
      </c>
    </row>
    <row r="9" spans="1:14">
      <c r="A9" s="423"/>
      <c r="B9" s="149" t="s">
        <v>308</v>
      </c>
      <c r="C9" s="134">
        <v>-27752</v>
      </c>
      <c r="D9" s="134">
        <v>-15307</v>
      </c>
      <c r="E9" s="134">
        <v>-13720</v>
      </c>
      <c r="F9" s="134">
        <v>-27434</v>
      </c>
      <c r="G9" s="134">
        <v>-17077</v>
      </c>
      <c r="H9" s="134">
        <v>-24758</v>
      </c>
      <c r="I9" s="134">
        <v>-27975</v>
      </c>
      <c r="J9" s="134">
        <v>-28071</v>
      </c>
      <c r="K9" s="134">
        <v>-20162</v>
      </c>
      <c r="L9" s="134">
        <v>-12444</v>
      </c>
      <c r="M9" s="134">
        <v>-12218</v>
      </c>
      <c r="N9" s="113">
        <v>-19816</v>
      </c>
    </row>
    <row r="10" spans="1:14">
      <c r="A10" s="423"/>
      <c r="B10" s="149" t="s">
        <v>309</v>
      </c>
      <c r="C10" s="134">
        <v>-18745</v>
      </c>
      <c r="D10" s="134">
        <v>-16320</v>
      </c>
      <c r="E10" s="134">
        <v>1251</v>
      </c>
      <c r="F10" s="134">
        <v>4988</v>
      </c>
      <c r="G10" s="134" t="s">
        <v>60</v>
      </c>
      <c r="H10" s="134">
        <v>-14911</v>
      </c>
      <c r="I10" s="134">
        <v>-10575</v>
      </c>
      <c r="J10" s="134">
        <v>-13317</v>
      </c>
      <c r="K10" s="134">
        <v>-13243</v>
      </c>
      <c r="L10" s="134">
        <v>-4000</v>
      </c>
      <c r="M10" s="134">
        <v>-655</v>
      </c>
      <c r="N10" s="113">
        <v>-4758</v>
      </c>
    </row>
    <row r="11" spans="1:14">
      <c r="A11" s="423"/>
      <c r="B11" s="149" t="s">
        <v>303</v>
      </c>
      <c r="C11" s="134">
        <v>4336</v>
      </c>
      <c r="D11" s="326">
        <v>17822</v>
      </c>
      <c r="E11" s="326">
        <v>9106</v>
      </c>
      <c r="F11" s="326">
        <v>7826</v>
      </c>
      <c r="G11" s="326">
        <v>-3641</v>
      </c>
      <c r="H11" s="326">
        <v>-9771</v>
      </c>
      <c r="I11" s="326">
        <v>-14621</v>
      </c>
      <c r="J11" s="326">
        <v>-7749</v>
      </c>
      <c r="K11" s="326">
        <v>-14401</v>
      </c>
      <c r="L11" s="326">
        <v>-13067</v>
      </c>
      <c r="M11" s="326">
        <v>-18138</v>
      </c>
      <c r="N11" s="317">
        <v>-6040</v>
      </c>
    </row>
    <row r="12" spans="1:14" s="35" customFormat="1" ht="14.5" thickBot="1">
      <c r="A12" s="518" t="s">
        <v>310</v>
      </c>
      <c r="B12" s="150"/>
      <c r="C12" s="135">
        <v>8677</v>
      </c>
      <c r="D12" s="135">
        <v>9224</v>
      </c>
      <c r="E12" s="135">
        <v>31426</v>
      </c>
      <c r="F12" s="135">
        <v>5434</v>
      </c>
      <c r="G12" s="135">
        <v>17403</v>
      </c>
      <c r="H12" s="135">
        <v>-18099</v>
      </c>
      <c r="I12" s="135">
        <v>21465</v>
      </c>
      <c r="J12" s="135">
        <v>33005</v>
      </c>
      <c r="K12" s="135">
        <v>-236</v>
      </c>
      <c r="L12" s="135">
        <v>31881</v>
      </c>
      <c r="M12" s="135">
        <v>11631</v>
      </c>
      <c r="N12" s="115">
        <v>3231</v>
      </c>
    </row>
    <row r="13" spans="1:14" ht="15" customHeight="1" thickBot="1">
      <c r="A13" s="516" t="s">
        <v>311</v>
      </c>
      <c r="B13" s="145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07"/>
    </row>
    <row r="14" spans="1:14">
      <c r="A14" s="517"/>
      <c r="B14" s="151" t="s">
        <v>312</v>
      </c>
      <c r="C14" s="132"/>
      <c r="D14" s="132"/>
      <c r="E14" s="132">
        <v>-2000</v>
      </c>
      <c r="F14" s="132">
        <v>3990</v>
      </c>
      <c r="G14" s="132">
        <v>3</v>
      </c>
      <c r="H14" s="132">
        <v>-506</v>
      </c>
      <c r="I14" s="132">
        <v>500</v>
      </c>
      <c r="J14" s="132"/>
      <c r="K14" s="132"/>
      <c r="L14" s="132"/>
      <c r="M14" s="132"/>
      <c r="N14" s="109"/>
    </row>
    <row r="15" spans="1:14">
      <c r="A15" s="423"/>
      <c r="B15" s="149" t="s">
        <v>313</v>
      </c>
      <c r="C15" s="134">
        <v>-19615</v>
      </c>
      <c r="D15" s="134">
        <v>-15166</v>
      </c>
      <c r="E15" s="134">
        <v>-5988</v>
      </c>
      <c r="F15" s="132">
        <v>3990</v>
      </c>
      <c r="G15" s="134">
        <v>-5771</v>
      </c>
      <c r="H15" s="134">
        <v>-7816</v>
      </c>
      <c r="I15" s="134">
        <v>-6239</v>
      </c>
      <c r="J15" s="134">
        <v>-8292</v>
      </c>
      <c r="K15" s="134">
        <v>-8987</v>
      </c>
      <c r="L15" s="134">
        <v>-7424</v>
      </c>
      <c r="M15" s="134">
        <v>-4901</v>
      </c>
      <c r="N15" s="113">
        <v>-6866</v>
      </c>
    </row>
    <row r="16" spans="1:14">
      <c r="A16" s="420"/>
      <c r="B16" s="152" t="s">
        <v>332</v>
      </c>
      <c r="C16" s="133">
        <v>1227</v>
      </c>
      <c r="D16" s="133"/>
      <c r="E16" s="133">
        <v>609</v>
      </c>
      <c r="F16" s="133" t="s">
        <v>133</v>
      </c>
      <c r="G16" s="133" t="s">
        <v>133</v>
      </c>
      <c r="H16" s="133" t="s">
        <v>181</v>
      </c>
      <c r="I16" s="133" t="s">
        <v>208</v>
      </c>
      <c r="J16" s="133" t="s">
        <v>239</v>
      </c>
      <c r="K16" s="133" t="s">
        <v>273</v>
      </c>
      <c r="L16" s="133"/>
      <c r="M16" s="133">
        <v>2052</v>
      </c>
      <c r="N16" s="111">
        <v>2175</v>
      </c>
    </row>
    <row r="17" spans="1:14">
      <c r="A17" s="423"/>
      <c r="B17" s="149" t="s">
        <v>315</v>
      </c>
      <c r="C17" s="134">
        <v>-2611</v>
      </c>
      <c r="D17" s="134">
        <v>-2609</v>
      </c>
      <c r="E17" s="134">
        <v>-1290</v>
      </c>
      <c r="F17" s="134">
        <v>-1245</v>
      </c>
      <c r="G17" s="134">
        <v>-1420</v>
      </c>
      <c r="H17" s="134">
        <v>-1274</v>
      </c>
      <c r="I17" s="134">
        <v>-1513</v>
      </c>
      <c r="J17" s="134">
        <v>-2134</v>
      </c>
      <c r="K17" s="134">
        <v>-1941</v>
      </c>
      <c r="L17" s="134">
        <v>-2802</v>
      </c>
      <c r="M17" s="134">
        <v>-1826</v>
      </c>
      <c r="N17" s="113">
        <v>-2548</v>
      </c>
    </row>
    <row r="18" spans="1:14" ht="28">
      <c r="A18" s="423"/>
      <c r="B18" s="148" t="s">
        <v>316</v>
      </c>
      <c r="C18" s="134">
        <v>724</v>
      </c>
      <c r="D18" s="134"/>
      <c r="E18" s="134">
        <v>-756</v>
      </c>
      <c r="F18" s="134"/>
      <c r="G18" s="134">
        <v>4620</v>
      </c>
      <c r="H18" s="134">
        <v>2260</v>
      </c>
      <c r="I18" s="134"/>
      <c r="J18" s="134">
        <v>319</v>
      </c>
      <c r="K18" s="134"/>
      <c r="L18" s="134"/>
      <c r="M18" s="134"/>
      <c r="N18" s="113"/>
    </row>
    <row r="19" spans="1:14">
      <c r="A19" s="422"/>
      <c r="B19" s="153" t="s">
        <v>303</v>
      </c>
      <c r="C19" s="136">
        <v>-1305</v>
      </c>
      <c r="D19" s="136">
        <v>80261</v>
      </c>
      <c r="E19" s="136">
        <v>497</v>
      </c>
      <c r="F19" s="136">
        <v>-131</v>
      </c>
      <c r="G19" s="136">
        <v>-105</v>
      </c>
      <c r="H19" s="136">
        <v>-1817</v>
      </c>
      <c r="I19" s="136">
        <v>24</v>
      </c>
      <c r="J19" s="136">
        <v>-4126</v>
      </c>
      <c r="K19" s="136">
        <v>-1848</v>
      </c>
      <c r="L19" s="136">
        <v>-741</v>
      </c>
      <c r="M19" s="136">
        <v>-3769</v>
      </c>
      <c r="N19" s="117">
        <v>-444</v>
      </c>
    </row>
    <row r="20" spans="1:14" s="35" customFormat="1" ht="15.75" customHeight="1" thickBot="1">
      <c r="A20" s="651" t="s">
        <v>330</v>
      </c>
      <c r="B20" s="652"/>
      <c r="C20" s="137">
        <v>-21581</v>
      </c>
      <c r="D20" s="137">
        <v>62486</v>
      </c>
      <c r="E20" s="137">
        <v>-8929</v>
      </c>
      <c r="F20" s="137">
        <v>-2698</v>
      </c>
      <c r="G20" s="137">
        <v>-2674</v>
      </c>
      <c r="H20" s="137">
        <v>-9153</v>
      </c>
      <c r="I20" s="137">
        <v>-7228</v>
      </c>
      <c r="J20" s="137">
        <v>-14233</v>
      </c>
      <c r="K20" s="137">
        <v>-12776</v>
      </c>
      <c r="L20" s="137">
        <v>-10967</v>
      </c>
      <c r="M20" s="137">
        <v>-8444</v>
      </c>
      <c r="N20" s="119">
        <v>-7684</v>
      </c>
    </row>
    <row r="21" spans="1:14" s="35" customFormat="1" ht="16.5" customHeight="1" thickTop="1" thickBot="1">
      <c r="A21" s="519" t="s">
        <v>364</v>
      </c>
      <c r="B21" s="553"/>
      <c r="C21" s="138">
        <v>-12903</v>
      </c>
      <c r="D21" s="138">
        <v>71710</v>
      </c>
      <c r="E21" s="138">
        <v>22497</v>
      </c>
      <c r="F21" s="138">
        <v>2736</v>
      </c>
      <c r="G21" s="138">
        <v>14729</v>
      </c>
      <c r="H21" s="138">
        <v>-27252</v>
      </c>
      <c r="I21" s="138">
        <v>14237</v>
      </c>
      <c r="J21" s="525">
        <v>18772</v>
      </c>
      <c r="K21" s="138">
        <v>-13012</v>
      </c>
      <c r="L21" s="138">
        <v>20914</v>
      </c>
      <c r="M21" s="138">
        <v>3187</v>
      </c>
      <c r="N21" s="121">
        <v>-4453</v>
      </c>
    </row>
    <row r="22" spans="1:14" ht="15.75" customHeight="1" thickTop="1" thickBot="1">
      <c r="A22" s="516" t="s">
        <v>317</v>
      </c>
      <c r="B22" s="145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07"/>
    </row>
    <row r="23" spans="1:14">
      <c r="A23" s="517"/>
      <c r="B23" s="151" t="s">
        <v>318</v>
      </c>
      <c r="C23" s="132">
        <v>17703</v>
      </c>
      <c r="D23" s="132">
        <v>-7985</v>
      </c>
      <c r="E23" s="132">
        <v>-6456</v>
      </c>
      <c r="F23" s="132">
        <v>7021</v>
      </c>
      <c r="G23" s="132">
        <v>2189</v>
      </c>
      <c r="H23" s="132">
        <v>-978</v>
      </c>
      <c r="I23" s="132">
        <v>-1564</v>
      </c>
      <c r="J23" s="132">
        <v>1433</v>
      </c>
      <c r="K23" s="132">
        <v>8332</v>
      </c>
      <c r="L23" s="132">
        <v>-338</v>
      </c>
      <c r="M23" s="132">
        <v>6426</v>
      </c>
      <c r="N23" s="109">
        <v>-8872</v>
      </c>
    </row>
    <row r="24" spans="1:14">
      <c r="A24" s="420"/>
      <c r="B24" s="154" t="s">
        <v>319</v>
      </c>
      <c r="C24" s="133">
        <v>28294</v>
      </c>
      <c r="D24" s="133">
        <v>8698</v>
      </c>
      <c r="E24" s="133">
        <v>16520</v>
      </c>
      <c r="F24" s="133">
        <v>28150</v>
      </c>
      <c r="G24" s="133">
        <v>9500</v>
      </c>
      <c r="H24" s="133">
        <v>200</v>
      </c>
      <c r="I24" s="133">
        <v>12900</v>
      </c>
      <c r="J24" s="133">
        <v>7000</v>
      </c>
      <c r="K24" s="133">
        <v>12386</v>
      </c>
      <c r="L24" s="133" t="s">
        <v>335</v>
      </c>
      <c r="M24" s="133" t="s">
        <v>97</v>
      </c>
      <c r="N24" s="111">
        <v>24970</v>
      </c>
    </row>
    <row r="25" spans="1:14">
      <c r="A25" s="423"/>
      <c r="B25" s="149" t="s">
        <v>320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13"/>
    </row>
    <row r="26" spans="1:14" ht="28">
      <c r="A26" s="520"/>
      <c r="B26" s="148" t="s">
        <v>321</v>
      </c>
      <c r="C26" s="139">
        <v>-37771</v>
      </c>
      <c r="D26" s="139">
        <v>-60196</v>
      </c>
      <c r="E26" s="139">
        <v>-29839</v>
      </c>
      <c r="F26" s="139">
        <v>-51132</v>
      </c>
      <c r="G26" s="139">
        <v>-28476</v>
      </c>
      <c r="H26" s="139">
        <v>-14924</v>
      </c>
      <c r="I26" s="139">
        <v>-11762</v>
      </c>
      <c r="J26" s="139">
        <v>-12446</v>
      </c>
      <c r="K26" s="139">
        <v>-9900</v>
      </c>
      <c r="L26" s="139">
        <v>-13553</v>
      </c>
      <c r="M26" s="139">
        <v>-11111</v>
      </c>
      <c r="N26" s="123">
        <v>-12150</v>
      </c>
    </row>
    <row r="27" spans="1:14">
      <c r="A27" s="520"/>
      <c r="B27" s="148" t="s">
        <v>327</v>
      </c>
      <c r="C27" s="139"/>
      <c r="D27" s="139"/>
      <c r="E27" s="139"/>
      <c r="F27" s="139">
        <v>29924</v>
      </c>
      <c r="G27" s="139" t="s">
        <v>133</v>
      </c>
      <c r="H27" s="139" t="s">
        <v>181</v>
      </c>
      <c r="I27" s="139" t="s">
        <v>208</v>
      </c>
      <c r="J27" s="139" t="s">
        <v>239</v>
      </c>
      <c r="K27" s="139" t="s">
        <v>273</v>
      </c>
      <c r="L27" s="139"/>
      <c r="M27" s="139"/>
      <c r="N27" s="123"/>
    </row>
    <row r="28" spans="1:14">
      <c r="A28" s="423"/>
      <c r="B28" s="149" t="s">
        <v>303</v>
      </c>
      <c r="C28" s="134">
        <v>-810</v>
      </c>
      <c r="D28" s="134">
        <v>717</v>
      </c>
      <c r="E28" s="134">
        <v>-1833</v>
      </c>
      <c r="F28" s="134">
        <v>1024</v>
      </c>
      <c r="G28" s="134">
        <v>-1184</v>
      </c>
      <c r="H28" s="134">
        <v>-2537</v>
      </c>
      <c r="I28" s="134">
        <v>-866</v>
      </c>
      <c r="J28" s="134">
        <v>-6300</v>
      </c>
      <c r="K28" s="134">
        <v>-5203</v>
      </c>
      <c r="L28" s="134">
        <v>-5750</v>
      </c>
      <c r="M28" s="134">
        <v>-6316</v>
      </c>
      <c r="N28" s="113">
        <v>-7876</v>
      </c>
    </row>
    <row r="29" spans="1:14" s="35" customFormat="1" ht="14.5" thickBot="1">
      <c r="A29" s="521" t="s">
        <v>331</v>
      </c>
      <c r="B29" s="155"/>
      <c r="C29" s="137">
        <v>7415</v>
      </c>
      <c r="D29" s="137">
        <v>-58765</v>
      </c>
      <c r="E29" s="137">
        <v>-21609</v>
      </c>
      <c r="F29" s="137">
        <v>14986</v>
      </c>
      <c r="G29" s="137">
        <v>-17971</v>
      </c>
      <c r="H29" s="137">
        <v>-18241</v>
      </c>
      <c r="I29" s="137">
        <v>-1292</v>
      </c>
      <c r="J29" s="137">
        <v>-10314</v>
      </c>
      <c r="K29" s="137">
        <v>5615</v>
      </c>
      <c r="L29" s="137">
        <v>-19641</v>
      </c>
      <c r="M29" s="137">
        <v>-11001</v>
      </c>
      <c r="N29" s="119">
        <v>-3929</v>
      </c>
    </row>
    <row r="30" spans="1:14" ht="28.5" customHeight="1">
      <c r="A30" s="522"/>
      <c r="B30" s="156" t="s">
        <v>328</v>
      </c>
      <c r="C30" s="140">
        <v>-67</v>
      </c>
      <c r="D30" s="140">
        <v>-2350</v>
      </c>
      <c r="E30" s="140">
        <v>-567</v>
      </c>
      <c r="F30" s="140">
        <v>434</v>
      </c>
      <c r="G30" s="140">
        <v>674</v>
      </c>
      <c r="H30" s="140">
        <v>734</v>
      </c>
      <c r="I30" s="140">
        <v>1311</v>
      </c>
      <c r="J30" s="140">
        <v>1144</v>
      </c>
      <c r="K30" s="140">
        <v>-689</v>
      </c>
      <c r="L30" s="140">
        <v>-756</v>
      </c>
      <c r="M30" s="140">
        <v>671</v>
      </c>
      <c r="N30" s="125">
        <v>-26</v>
      </c>
    </row>
    <row r="31" spans="1:14" ht="28.5" customHeight="1">
      <c r="A31" s="249"/>
      <c r="B31" s="157" t="s">
        <v>19</v>
      </c>
      <c r="C31" s="141">
        <v>-5555</v>
      </c>
      <c r="D31" s="141">
        <v>10594</v>
      </c>
      <c r="E31" s="141">
        <v>319</v>
      </c>
      <c r="F31" s="141">
        <v>18157</v>
      </c>
      <c r="G31" s="141">
        <v>-2568</v>
      </c>
      <c r="H31" s="141">
        <v>-44759</v>
      </c>
      <c r="I31" s="141">
        <v>14257</v>
      </c>
      <c r="J31" s="141">
        <v>9600</v>
      </c>
      <c r="K31" s="141">
        <v>-8087</v>
      </c>
      <c r="L31" s="141">
        <v>515</v>
      </c>
      <c r="M31" s="141">
        <v>-7142</v>
      </c>
      <c r="N31" s="127">
        <v>-8409</v>
      </c>
    </row>
    <row r="32" spans="1:14" ht="14.25" customHeight="1">
      <c r="A32" s="249"/>
      <c r="B32" s="158" t="s">
        <v>329</v>
      </c>
      <c r="C32" s="141">
        <v>49800</v>
      </c>
      <c r="D32" s="141">
        <v>49846</v>
      </c>
      <c r="E32" s="141">
        <v>64428</v>
      </c>
      <c r="F32" s="141">
        <v>71156</v>
      </c>
      <c r="G32" s="141">
        <v>79645</v>
      </c>
      <c r="H32" s="141">
        <v>74996</v>
      </c>
      <c r="I32" s="141">
        <v>35894</v>
      </c>
      <c r="J32" s="141">
        <v>50866</v>
      </c>
      <c r="K32" s="141">
        <v>53598</v>
      </c>
      <c r="L32" s="141">
        <v>46322</v>
      </c>
      <c r="M32" s="141">
        <v>51980</v>
      </c>
      <c r="N32" s="127">
        <v>45481</v>
      </c>
    </row>
    <row r="33" spans="1:14" ht="28.5" customHeight="1">
      <c r="A33" s="249"/>
      <c r="B33" s="157" t="s">
        <v>326</v>
      </c>
      <c r="C33" s="141">
        <v>1158</v>
      </c>
      <c r="D33" s="141"/>
      <c r="E33" s="141">
        <v>40</v>
      </c>
      <c r="F33" s="141" t="s">
        <v>133</v>
      </c>
      <c r="G33" s="141">
        <v>-425</v>
      </c>
      <c r="H33" s="141">
        <v>1455</v>
      </c>
      <c r="I33" s="141">
        <v>267</v>
      </c>
      <c r="J33" s="141">
        <v>44</v>
      </c>
      <c r="K33" s="141"/>
      <c r="L33" s="141">
        <v>205</v>
      </c>
      <c r="M33" s="141"/>
      <c r="N33" s="127"/>
    </row>
    <row r="34" spans="1:14" s="35" customFormat="1" ht="15.75" customHeight="1" thickBot="1">
      <c r="A34" s="523" t="s">
        <v>363</v>
      </c>
      <c r="B34" s="159"/>
      <c r="C34" s="142">
        <v>45402</v>
      </c>
      <c r="D34" s="142">
        <v>60441</v>
      </c>
      <c r="E34" s="142">
        <v>64788</v>
      </c>
      <c r="F34" s="142">
        <v>89313</v>
      </c>
      <c r="G34" s="142">
        <v>76652</v>
      </c>
      <c r="H34" s="142">
        <v>31693</v>
      </c>
      <c r="I34" s="142">
        <v>50419</v>
      </c>
      <c r="J34" s="142">
        <v>60510</v>
      </c>
      <c r="K34" s="142">
        <v>45511</v>
      </c>
      <c r="L34" s="142">
        <v>47043</v>
      </c>
      <c r="M34" s="142">
        <v>44838</v>
      </c>
      <c r="N34" s="129">
        <v>37072</v>
      </c>
    </row>
    <row r="35" spans="1:14">
      <c r="A35" s="130"/>
      <c r="B35" s="130"/>
    </row>
    <row r="36" spans="1:14">
      <c r="A36" s="130"/>
      <c r="B36" s="130"/>
    </row>
  </sheetData>
  <sheetProtection password="CC09" sheet="1" objects="1" scenarios="1"/>
  <mergeCells count="2">
    <mergeCell ref="A2:B4"/>
    <mergeCell ref="A20:B20"/>
  </mergeCells>
  <phoneticPr fontId="2"/>
  <printOptions horizontalCentered="1"/>
  <pageMargins left="0.59055118110236227" right="1.5748031496062993" top="0.94488188976377963" bottom="0.23622047244094491" header="0.59055118110236227" footer="0.15748031496062992"/>
  <pageSetup paperSize="9" scale="65" orientation="landscape" horizontalDpi="4294967293" verticalDpi="0" r:id="rId1"/>
  <headerFooter alignWithMargins="0">
    <oddHeader>&amp;L&amp;"Arial,太字"&amp;16 3-4.Consolidated Statements of Cash Flow &amp;"ＭＳ Ｐゴシック,太字"(9months)&amp;R&amp;"Arial,標準"(unit : million yen)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showZeros="0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9" defaultRowHeight="14"/>
  <cols>
    <col min="1" max="1" width="2" style="34" customWidth="1"/>
    <col min="2" max="2" width="9.6328125" style="34" customWidth="1"/>
    <col min="3" max="3" width="2.26953125" style="36" customWidth="1"/>
    <col min="4" max="4" width="28.36328125" style="36" customWidth="1"/>
    <col min="5" max="25" width="9.36328125" style="34" customWidth="1"/>
    <col min="26" max="16384" width="9" style="34"/>
  </cols>
  <sheetData>
    <row r="1" spans="2:25" ht="14.5" thickBot="1">
      <c r="B1" s="35"/>
    </row>
    <row r="2" spans="2:25">
      <c r="B2" s="653"/>
      <c r="C2" s="646"/>
      <c r="D2" s="664"/>
      <c r="E2" s="405"/>
      <c r="F2" s="384"/>
      <c r="G2" s="398"/>
      <c r="H2" s="384" t="s">
        <v>61</v>
      </c>
      <c r="I2" s="384"/>
      <c r="J2" s="384"/>
      <c r="K2" s="389"/>
      <c r="L2" s="405"/>
      <c r="M2" s="384"/>
      <c r="N2" s="398"/>
      <c r="O2" s="384" t="s">
        <v>72</v>
      </c>
      <c r="P2" s="384"/>
      <c r="Q2" s="384"/>
      <c r="R2" s="389"/>
      <c r="S2" s="405"/>
      <c r="T2" s="384"/>
      <c r="U2" s="398"/>
      <c r="V2" s="384" t="s">
        <v>98</v>
      </c>
      <c r="W2" s="384"/>
      <c r="X2" s="384"/>
      <c r="Y2" s="389"/>
    </row>
    <row r="3" spans="2:25">
      <c r="B3" s="654"/>
      <c r="C3" s="665"/>
      <c r="D3" s="666"/>
      <c r="E3" s="406" t="s">
        <v>2</v>
      </c>
      <c r="F3" s="320" t="s">
        <v>3</v>
      </c>
      <c r="G3" s="401" t="s">
        <v>0</v>
      </c>
      <c r="H3" s="410" t="s">
        <v>4</v>
      </c>
      <c r="I3" s="320" t="s">
        <v>5</v>
      </c>
      <c r="J3" s="412" t="s">
        <v>1</v>
      </c>
      <c r="K3" s="392"/>
      <c r="L3" s="406" t="s">
        <v>76</v>
      </c>
      <c r="M3" s="320" t="s">
        <v>77</v>
      </c>
      <c r="N3" s="401" t="s">
        <v>78</v>
      </c>
      <c r="O3" s="410" t="s">
        <v>79</v>
      </c>
      <c r="P3" s="320" t="s">
        <v>80</v>
      </c>
      <c r="Q3" s="412" t="s">
        <v>81</v>
      </c>
      <c r="R3" s="390" t="s">
        <v>82</v>
      </c>
      <c r="S3" s="406" t="s">
        <v>76</v>
      </c>
      <c r="T3" s="320" t="s">
        <v>77</v>
      </c>
      <c r="U3" s="401" t="s">
        <v>78</v>
      </c>
      <c r="V3" s="410" t="s">
        <v>79</v>
      </c>
      <c r="W3" s="320" t="s">
        <v>80</v>
      </c>
      <c r="X3" s="412" t="s">
        <v>81</v>
      </c>
      <c r="Y3" s="390" t="s">
        <v>82</v>
      </c>
    </row>
    <row r="4" spans="2:25" ht="14.5" thickBot="1">
      <c r="B4" s="656"/>
      <c r="C4" s="667"/>
      <c r="D4" s="668"/>
      <c r="E4" s="48" t="s">
        <v>62</v>
      </c>
      <c r="F4" s="49" t="s">
        <v>63</v>
      </c>
      <c r="G4" s="50" t="s">
        <v>64</v>
      </c>
      <c r="H4" s="51" t="s">
        <v>65</v>
      </c>
      <c r="I4" s="49" t="s">
        <v>66</v>
      </c>
      <c r="J4" s="50" t="s">
        <v>67</v>
      </c>
      <c r="K4" s="52" t="s">
        <v>68</v>
      </c>
      <c r="L4" s="48" t="s">
        <v>83</v>
      </c>
      <c r="M4" s="49" t="s">
        <v>84</v>
      </c>
      <c r="N4" s="50" t="s">
        <v>85</v>
      </c>
      <c r="O4" s="51" t="s">
        <v>86</v>
      </c>
      <c r="P4" s="49" t="s">
        <v>87</v>
      </c>
      <c r="Q4" s="50" t="s">
        <v>88</v>
      </c>
      <c r="R4" s="391" t="s">
        <v>89</v>
      </c>
      <c r="S4" s="48" t="s">
        <v>99</v>
      </c>
      <c r="T4" s="49" t="s">
        <v>100</v>
      </c>
      <c r="U4" s="50" t="s">
        <v>101</v>
      </c>
      <c r="V4" s="51" t="s">
        <v>102</v>
      </c>
      <c r="W4" s="49" t="s">
        <v>103</v>
      </c>
      <c r="X4" s="50" t="s">
        <v>104</v>
      </c>
      <c r="Y4" s="391" t="s">
        <v>105</v>
      </c>
    </row>
    <row r="5" spans="2:25" ht="13.5" customHeight="1">
      <c r="B5" s="672" t="s">
        <v>18</v>
      </c>
      <c r="C5" s="53" t="s">
        <v>15</v>
      </c>
      <c r="D5" s="54"/>
      <c r="E5" s="55">
        <v>62277</v>
      </c>
      <c r="F5" s="56">
        <f>G5-E5</f>
        <v>91706</v>
      </c>
      <c r="G5" s="57">
        <v>153983</v>
      </c>
      <c r="H5" s="58">
        <v>69269</v>
      </c>
      <c r="I5" s="56">
        <f>J5-H5</f>
        <v>135731</v>
      </c>
      <c r="J5" s="57">
        <f>K5-G5</f>
        <v>205000</v>
      </c>
      <c r="K5" s="59">
        <v>358983</v>
      </c>
      <c r="L5" s="55">
        <v>54999</v>
      </c>
      <c r="M5" s="56">
        <f>N5-L5</f>
        <v>80081</v>
      </c>
      <c r="N5" s="57">
        <v>135080</v>
      </c>
      <c r="O5" s="58">
        <v>63705</v>
      </c>
      <c r="P5" s="56">
        <f>Q5-O5</f>
        <v>103526</v>
      </c>
      <c r="Q5" s="57">
        <f>R5-N5</f>
        <v>167231</v>
      </c>
      <c r="R5" s="59">
        <v>302311</v>
      </c>
      <c r="S5" s="55">
        <v>46937</v>
      </c>
      <c r="T5" s="56">
        <f>U5-S5</f>
        <v>63410</v>
      </c>
      <c r="U5" s="57">
        <v>110347</v>
      </c>
      <c r="V5" s="58">
        <v>57504</v>
      </c>
      <c r="W5" s="56">
        <f>X5-V5</f>
        <v>107058</v>
      </c>
      <c r="X5" s="57">
        <f>Y5-U5</f>
        <v>164562</v>
      </c>
      <c r="Y5" s="59">
        <v>274909</v>
      </c>
    </row>
    <row r="6" spans="2:25" ht="13.5" customHeight="1">
      <c r="B6" s="673"/>
      <c r="C6" s="60" t="s">
        <v>48</v>
      </c>
      <c r="D6" s="61"/>
      <c r="E6" s="62">
        <v>405</v>
      </c>
      <c r="F6" s="63">
        <f>G6-E6</f>
        <v>1005</v>
      </c>
      <c r="G6" s="64">
        <v>1410</v>
      </c>
      <c r="H6" s="65">
        <v>534</v>
      </c>
      <c r="I6" s="63">
        <f>J6-H6</f>
        <v>991</v>
      </c>
      <c r="J6" s="64">
        <f>K6-G6</f>
        <v>1525</v>
      </c>
      <c r="K6" s="66">
        <v>2935</v>
      </c>
      <c r="L6" s="62">
        <v>347</v>
      </c>
      <c r="M6" s="63">
        <f>N6-L6</f>
        <v>1176</v>
      </c>
      <c r="N6" s="64">
        <v>1523</v>
      </c>
      <c r="O6" s="65">
        <v>642</v>
      </c>
      <c r="P6" s="63">
        <f>Q6-O6</f>
        <v>1096</v>
      </c>
      <c r="Q6" s="64">
        <f>R6-N6</f>
        <v>1738</v>
      </c>
      <c r="R6" s="66">
        <v>3261</v>
      </c>
      <c r="S6" s="62">
        <v>573</v>
      </c>
      <c r="T6" s="63">
        <f>U6-S6</f>
        <v>957</v>
      </c>
      <c r="U6" s="64">
        <v>1530</v>
      </c>
      <c r="V6" s="65">
        <v>930</v>
      </c>
      <c r="W6" s="63">
        <f>X6-V6</f>
        <v>1366</v>
      </c>
      <c r="X6" s="64">
        <f>Y6-U6</f>
        <v>2296</v>
      </c>
      <c r="Y6" s="66">
        <v>3826</v>
      </c>
    </row>
    <row r="7" spans="2:25" ht="13.5" customHeight="1">
      <c r="B7" s="673"/>
      <c r="C7" s="60" t="s">
        <v>49</v>
      </c>
      <c r="D7" s="61"/>
      <c r="E7" s="62">
        <v>62682</v>
      </c>
      <c r="F7" s="63">
        <f>G7-E7</f>
        <v>92712</v>
      </c>
      <c r="G7" s="64">
        <v>155394</v>
      </c>
      <c r="H7" s="65">
        <v>69804</v>
      </c>
      <c r="I7" s="63">
        <f>J7-H7</f>
        <v>136721</v>
      </c>
      <c r="J7" s="64">
        <f>K7-G7</f>
        <v>206525</v>
      </c>
      <c r="K7" s="66">
        <v>361919</v>
      </c>
      <c r="L7" s="62">
        <v>55346</v>
      </c>
      <c r="M7" s="63">
        <f>N7-L7</f>
        <v>81258</v>
      </c>
      <c r="N7" s="64">
        <v>136604</v>
      </c>
      <c r="O7" s="65">
        <v>64347</v>
      </c>
      <c r="P7" s="63">
        <f>Q7-O7</f>
        <v>104622</v>
      </c>
      <c r="Q7" s="64">
        <f>R7-N7</f>
        <v>168969</v>
      </c>
      <c r="R7" s="66">
        <v>305573</v>
      </c>
      <c r="S7" s="62">
        <v>47511</v>
      </c>
      <c r="T7" s="63">
        <f>U7-S7</f>
        <v>64366</v>
      </c>
      <c r="U7" s="64">
        <v>111877</v>
      </c>
      <c r="V7" s="65">
        <v>58435</v>
      </c>
      <c r="W7" s="63">
        <f>X7-V7</f>
        <v>108423</v>
      </c>
      <c r="X7" s="64">
        <f>Y7-U7</f>
        <v>166858</v>
      </c>
      <c r="Y7" s="66">
        <v>278735</v>
      </c>
    </row>
    <row r="8" spans="2:25" ht="13.5" customHeight="1">
      <c r="B8" s="673"/>
      <c r="C8" s="67" t="s">
        <v>16</v>
      </c>
      <c r="D8" s="68"/>
      <c r="E8" s="69">
        <v>-3407</v>
      </c>
      <c r="F8" s="70">
        <f>G8-E8</f>
        <v>-2270</v>
      </c>
      <c r="G8" s="71">
        <v>-5677</v>
      </c>
      <c r="H8" s="72">
        <v>303</v>
      </c>
      <c r="I8" s="70">
        <f>J8-H8</f>
        <v>3660</v>
      </c>
      <c r="J8" s="71">
        <f>K8-G8</f>
        <v>3963</v>
      </c>
      <c r="K8" s="73">
        <v>-1714</v>
      </c>
      <c r="L8" s="69">
        <v>-3339</v>
      </c>
      <c r="M8" s="70">
        <f>N8-L8</f>
        <v>-1389</v>
      </c>
      <c r="N8" s="71">
        <v>-4728</v>
      </c>
      <c r="O8" s="72">
        <v>1799</v>
      </c>
      <c r="P8" s="70">
        <f>Q8-O8</f>
        <v>9983</v>
      </c>
      <c r="Q8" s="71">
        <f>R8-N8</f>
        <v>11782</v>
      </c>
      <c r="R8" s="73">
        <v>7054</v>
      </c>
      <c r="S8" s="69">
        <v>-9</v>
      </c>
      <c r="T8" s="70">
        <f>U8-S8</f>
        <v>387</v>
      </c>
      <c r="U8" s="71">
        <v>378</v>
      </c>
      <c r="V8" s="72">
        <v>3793</v>
      </c>
      <c r="W8" s="70">
        <f>X8-V8</f>
        <v>10409</v>
      </c>
      <c r="X8" s="71">
        <f>Y8-U8</f>
        <v>14202</v>
      </c>
      <c r="Y8" s="73">
        <v>14580</v>
      </c>
    </row>
    <row r="9" spans="2:25" ht="13.5" customHeight="1">
      <c r="B9" s="673"/>
      <c r="C9" s="60" t="s">
        <v>50</v>
      </c>
      <c r="D9" s="61"/>
      <c r="E9" s="62"/>
      <c r="F9" s="63"/>
      <c r="G9" s="64"/>
      <c r="H9" s="65"/>
      <c r="I9" s="63"/>
      <c r="J9" s="64"/>
      <c r="K9" s="66">
        <v>221700</v>
      </c>
      <c r="L9" s="62"/>
      <c r="M9" s="63"/>
      <c r="N9" s="64"/>
      <c r="O9" s="65"/>
      <c r="P9" s="63"/>
      <c r="Q9" s="64"/>
      <c r="R9" s="66">
        <v>179496</v>
      </c>
      <c r="S9" s="62"/>
      <c r="T9" s="63"/>
      <c r="U9" s="64"/>
      <c r="V9" s="65"/>
      <c r="W9" s="63"/>
      <c r="X9" s="64"/>
      <c r="Y9" s="66">
        <v>157781</v>
      </c>
    </row>
    <row r="10" spans="2:25" ht="13.5" customHeight="1">
      <c r="B10" s="673"/>
      <c r="C10" s="60" t="s">
        <v>51</v>
      </c>
      <c r="D10" s="61"/>
      <c r="E10" s="62"/>
      <c r="F10" s="63"/>
      <c r="G10" s="64"/>
      <c r="H10" s="65"/>
      <c r="I10" s="63"/>
      <c r="J10" s="64"/>
      <c r="K10" s="66">
        <v>7163</v>
      </c>
      <c r="L10" s="62"/>
      <c r="M10" s="63"/>
      <c r="N10" s="64"/>
      <c r="O10" s="65"/>
      <c r="P10" s="63"/>
      <c r="Q10" s="64"/>
      <c r="R10" s="66">
        <v>7428</v>
      </c>
      <c r="S10" s="62"/>
      <c r="T10" s="63"/>
      <c r="U10" s="64"/>
      <c r="V10" s="65"/>
      <c r="W10" s="63"/>
      <c r="X10" s="64"/>
      <c r="Y10" s="66">
        <v>5843</v>
      </c>
    </row>
    <row r="11" spans="2:25" ht="13.5" customHeight="1" thickBot="1">
      <c r="B11" s="674"/>
      <c r="C11" s="74" t="s">
        <v>17</v>
      </c>
      <c r="D11" s="75"/>
      <c r="E11" s="76"/>
      <c r="F11" s="77"/>
      <c r="G11" s="78"/>
      <c r="H11" s="79"/>
      <c r="I11" s="77"/>
      <c r="J11" s="78"/>
      <c r="K11" s="80">
        <v>8258</v>
      </c>
      <c r="L11" s="76"/>
      <c r="M11" s="77"/>
      <c r="N11" s="78"/>
      <c r="O11" s="79"/>
      <c r="P11" s="77"/>
      <c r="Q11" s="78"/>
      <c r="R11" s="80">
        <v>5334</v>
      </c>
      <c r="S11" s="76"/>
      <c r="T11" s="77"/>
      <c r="U11" s="78"/>
      <c r="V11" s="79"/>
      <c r="W11" s="77"/>
      <c r="X11" s="78"/>
      <c r="Y11" s="80">
        <v>4615</v>
      </c>
    </row>
    <row r="12" spans="2:25" ht="13.5" customHeight="1">
      <c r="B12" s="675" t="s">
        <v>52</v>
      </c>
      <c r="C12" s="53" t="s">
        <v>15</v>
      </c>
      <c r="D12" s="54"/>
      <c r="E12" s="55">
        <v>31031</v>
      </c>
      <c r="F12" s="56">
        <f>G12-E12</f>
        <v>37338</v>
      </c>
      <c r="G12" s="57">
        <v>68369</v>
      </c>
      <c r="H12" s="58">
        <v>34519</v>
      </c>
      <c r="I12" s="56">
        <f>J12-H12</f>
        <v>35294</v>
      </c>
      <c r="J12" s="57">
        <f>K12-G12</f>
        <v>69813</v>
      </c>
      <c r="K12" s="59">
        <v>138182</v>
      </c>
      <c r="L12" s="55">
        <v>24197</v>
      </c>
      <c r="M12" s="56">
        <f>N12-L12</f>
        <v>29908</v>
      </c>
      <c r="N12" s="57">
        <v>54105</v>
      </c>
      <c r="O12" s="58"/>
      <c r="P12" s="56">
        <f>Q12-O12</f>
        <v>0</v>
      </c>
      <c r="Q12" s="57">
        <f>R12-N12</f>
        <v>0</v>
      </c>
      <c r="R12" s="59">
        <v>54105</v>
      </c>
      <c r="S12" s="55"/>
      <c r="T12" s="56">
        <f>U12-S12</f>
        <v>0</v>
      </c>
      <c r="U12" s="57"/>
      <c r="V12" s="58"/>
      <c r="W12" s="56">
        <f>X12-V12</f>
        <v>0</v>
      </c>
      <c r="X12" s="57">
        <f>Y12-U12</f>
        <v>0</v>
      </c>
      <c r="Y12" s="59"/>
    </row>
    <row r="13" spans="2:25" ht="13.5" customHeight="1">
      <c r="B13" s="659"/>
      <c r="C13" s="60" t="s">
        <v>48</v>
      </c>
      <c r="D13" s="61"/>
      <c r="E13" s="62">
        <v>746</v>
      </c>
      <c r="F13" s="63">
        <f>G13-E13</f>
        <v>795</v>
      </c>
      <c r="G13" s="64">
        <v>1541</v>
      </c>
      <c r="H13" s="65">
        <v>789</v>
      </c>
      <c r="I13" s="63">
        <f>J13-H13</f>
        <v>1044</v>
      </c>
      <c r="J13" s="64">
        <f>K13-G13</f>
        <v>1833</v>
      </c>
      <c r="K13" s="66">
        <v>3374</v>
      </c>
      <c r="L13" s="62">
        <v>543</v>
      </c>
      <c r="M13" s="63">
        <f>N13-L13</f>
        <v>565</v>
      </c>
      <c r="N13" s="64">
        <v>1108</v>
      </c>
      <c r="O13" s="65"/>
      <c r="P13" s="63">
        <f>Q13-O13</f>
        <v>0</v>
      </c>
      <c r="Q13" s="64">
        <f>R13-N13</f>
        <v>0</v>
      </c>
      <c r="R13" s="66">
        <v>1108</v>
      </c>
      <c r="S13" s="62"/>
      <c r="T13" s="63">
        <f>U13-S13</f>
        <v>0</v>
      </c>
      <c r="U13" s="64"/>
      <c r="V13" s="65"/>
      <c r="W13" s="63">
        <f>X13-V13</f>
        <v>0</v>
      </c>
      <c r="X13" s="64">
        <f>Y13-U13</f>
        <v>0</v>
      </c>
      <c r="Y13" s="66"/>
    </row>
    <row r="14" spans="2:25" ht="13.5" customHeight="1">
      <c r="B14" s="659"/>
      <c r="C14" s="60" t="s">
        <v>49</v>
      </c>
      <c r="D14" s="61"/>
      <c r="E14" s="62">
        <v>31778</v>
      </c>
      <c r="F14" s="63">
        <f>G14-E14</f>
        <v>38133</v>
      </c>
      <c r="G14" s="64">
        <v>69911</v>
      </c>
      <c r="H14" s="65">
        <v>35308</v>
      </c>
      <c r="I14" s="63">
        <f>J14-H14</f>
        <v>36338</v>
      </c>
      <c r="J14" s="64">
        <f>K14-G14</f>
        <v>71646</v>
      </c>
      <c r="K14" s="66">
        <v>141557</v>
      </c>
      <c r="L14" s="62">
        <v>24741</v>
      </c>
      <c r="M14" s="63">
        <f>N14-L14</f>
        <v>30472</v>
      </c>
      <c r="N14" s="64">
        <v>55213</v>
      </c>
      <c r="O14" s="65"/>
      <c r="P14" s="63">
        <f>Q14-O14</f>
        <v>0</v>
      </c>
      <c r="Q14" s="64">
        <f>R14-N14</f>
        <v>0</v>
      </c>
      <c r="R14" s="66">
        <v>55213</v>
      </c>
      <c r="S14" s="62"/>
      <c r="T14" s="63">
        <f>U14-S14</f>
        <v>0</v>
      </c>
      <c r="U14" s="64"/>
      <c r="V14" s="65"/>
      <c r="W14" s="63">
        <f>X14-V14</f>
        <v>0</v>
      </c>
      <c r="X14" s="64">
        <f>Y14-U14</f>
        <v>0</v>
      </c>
      <c r="Y14" s="66"/>
    </row>
    <row r="15" spans="2:25" ht="13.5" customHeight="1">
      <c r="B15" s="659"/>
      <c r="C15" s="67" t="s">
        <v>16</v>
      </c>
      <c r="D15" s="68"/>
      <c r="E15" s="69">
        <v>-208</v>
      </c>
      <c r="F15" s="70">
        <f>G15-E15</f>
        <v>18</v>
      </c>
      <c r="G15" s="71">
        <v>-190</v>
      </c>
      <c r="H15" s="72">
        <v>-280</v>
      </c>
      <c r="I15" s="70">
        <f>J15-H15</f>
        <v>4294</v>
      </c>
      <c r="J15" s="71">
        <f>K15-G15</f>
        <v>4014</v>
      </c>
      <c r="K15" s="73">
        <v>3824</v>
      </c>
      <c r="L15" s="69">
        <v>-1848</v>
      </c>
      <c r="M15" s="70">
        <f>N15-L15</f>
        <v>-3368</v>
      </c>
      <c r="N15" s="71">
        <v>-5216</v>
      </c>
      <c r="O15" s="72"/>
      <c r="P15" s="70">
        <f>Q15-O15</f>
        <v>0</v>
      </c>
      <c r="Q15" s="71">
        <f>R15-N15</f>
        <v>0</v>
      </c>
      <c r="R15" s="73">
        <v>-5216</v>
      </c>
      <c r="S15" s="69"/>
      <c r="T15" s="70">
        <f>U15-S15</f>
        <v>0</v>
      </c>
      <c r="U15" s="71"/>
      <c r="V15" s="72"/>
      <c r="W15" s="70">
        <f>X15-V15</f>
        <v>0</v>
      </c>
      <c r="X15" s="71">
        <f>Y15-U15</f>
        <v>0</v>
      </c>
      <c r="Y15" s="73"/>
    </row>
    <row r="16" spans="2:25" ht="13.5" customHeight="1">
      <c r="B16" s="659"/>
      <c r="C16" s="60" t="s">
        <v>50</v>
      </c>
      <c r="D16" s="61"/>
      <c r="E16" s="62"/>
      <c r="F16" s="63"/>
      <c r="G16" s="64"/>
      <c r="H16" s="65"/>
      <c r="I16" s="63"/>
      <c r="J16" s="64"/>
      <c r="K16" s="66">
        <v>136456</v>
      </c>
      <c r="L16" s="62"/>
      <c r="M16" s="63"/>
      <c r="N16" s="64"/>
      <c r="O16" s="65"/>
      <c r="P16" s="63"/>
      <c r="Q16" s="64"/>
      <c r="R16" s="66" t="s">
        <v>69</v>
      </c>
      <c r="S16" s="62"/>
      <c r="T16" s="63"/>
      <c r="U16" s="64"/>
      <c r="V16" s="65"/>
      <c r="W16" s="63"/>
      <c r="X16" s="64"/>
      <c r="Y16" s="66"/>
    </row>
    <row r="17" spans="2:25" ht="13.5" customHeight="1">
      <c r="B17" s="659"/>
      <c r="C17" s="60" t="s">
        <v>51</v>
      </c>
      <c r="D17" s="61"/>
      <c r="E17" s="62"/>
      <c r="F17" s="63"/>
      <c r="G17" s="64"/>
      <c r="H17" s="65"/>
      <c r="I17" s="63"/>
      <c r="J17" s="64"/>
      <c r="K17" s="66">
        <v>15676</v>
      </c>
      <c r="L17" s="62"/>
      <c r="M17" s="63"/>
      <c r="N17" s="64"/>
      <c r="O17" s="65"/>
      <c r="P17" s="63"/>
      <c r="Q17" s="64"/>
      <c r="R17" s="66">
        <v>7049</v>
      </c>
      <c r="S17" s="62"/>
      <c r="T17" s="63"/>
      <c r="U17" s="64"/>
      <c r="V17" s="65"/>
      <c r="W17" s="63"/>
      <c r="X17" s="64"/>
      <c r="Y17" s="66"/>
    </row>
    <row r="18" spans="2:25" ht="13.5" customHeight="1" thickBot="1">
      <c r="B18" s="660"/>
      <c r="C18" s="74" t="s">
        <v>17</v>
      </c>
      <c r="D18" s="75"/>
      <c r="E18" s="81"/>
      <c r="F18" s="82"/>
      <c r="G18" s="83"/>
      <c r="H18" s="84"/>
      <c r="I18" s="82"/>
      <c r="J18" s="83"/>
      <c r="K18" s="85">
        <v>9812</v>
      </c>
      <c r="L18" s="81"/>
      <c r="M18" s="82"/>
      <c r="N18" s="83"/>
      <c r="O18" s="84"/>
      <c r="P18" s="82"/>
      <c r="Q18" s="83"/>
      <c r="R18" s="85">
        <v>5331</v>
      </c>
      <c r="S18" s="81"/>
      <c r="T18" s="82"/>
      <c r="U18" s="83"/>
      <c r="V18" s="84"/>
      <c r="W18" s="82"/>
      <c r="X18" s="83"/>
      <c r="Y18" s="85"/>
    </row>
    <row r="19" spans="2:25" ht="13.5" customHeight="1">
      <c r="B19" s="669" t="s">
        <v>53</v>
      </c>
      <c r="C19" s="53" t="s">
        <v>15</v>
      </c>
      <c r="D19" s="54"/>
      <c r="E19" s="86">
        <v>42809</v>
      </c>
      <c r="F19" s="87">
        <f>G19-E19</f>
        <v>44446</v>
      </c>
      <c r="G19" s="88">
        <v>87255</v>
      </c>
      <c r="H19" s="89">
        <v>47344</v>
      </c>
      <c r="I19" s="87">
        <f>J19-H19</f>
        <v>51242</v>
      </c>
      <c r="J19" s="88">
        <f>K19-G19</f>
        <v>98586</v>
      </c>
      <c r="K19" s="90">
        <v>185841</v>
      </c>
      <c r="L19" s="86">
        <v>40154</v>
      </c>
      <c r="M19" s="87">
        <f>N19-L19</f>
        <v>42953</v>
      </c>
      <c r="N19" s="88">
        <v>83107</v>
      </c>
      <c r="O19" s="89">
        <v>37852</v>
      </c>
      <c r="P19" s="87">
        <f>Q19-O19</f>
        <v>38631</v>
      </c>
      <c r="Q19" s="88">
        <f>R19-N19</f>
        <v>76483</v>
      </c>
      <c r="R19" s="90">
        <v>159590</v>
      </c>
      <c r="S19" s="86">
        <v>30256</v>
      </c>
      <c r="T19" s="87">
        <f>U19-S19</f>
        <v>38337</v>
      </c>
      <c r="U19" s="88">
        <v>68593</v>
      </c>
      <c r="V19" s="89">
        <v>35662</v>
      </c>
      <c r="W19" s="87">
        <f>X19-V19</f>
        <v>39953</v>
      </c>
      <c r="X19" s="88">
        <f>Y19-U19</f>
        <v>75615</v>
      </c>
      <c r="Y19" s="90">
        <v>144208</v>
      </c>
    </row>
    <row r="20" spans="2:25" ht="13.5" customHeight="1">
      <c r="B20" s="670"/>
      <c r="C20" s="60" t="s">
        <v>48</v>
      </c>
      <c r="D20" s="61"/>
      <c r="E20" s="62">
        <v>1009</v>
      </c>
      <c r="F20" s="63">
        <f>G20-E20</f>
        <v>1318</v>
      </c>
      <c r="G20" s="64">
        <v>2327</v>
      </c>
      <c r="H20" s="65">
        <v>1278</v>
      </c>
      <c r="I20" s="63">
        <f>J20-H20</f>
        <v>3009</v>
      </c>
      <c r="J20" s="64">
        <f>K20-G20</f>
        <v>4287</v>
      </c>
      <c r="K20" s="66">
        <v>6614</v>
      </c>
      <c r="L20" s="62">
        <v>1793</v>
      </c>
      <c r="M20" s="63">
        <f>N20-L20</f>
        <v>1415</v>
      </c>
      <c r="N20" s="64">
        <v>3208</v>
      </c>
      <c r="O20" s="65">
        <v>553</v>
      </c>
      <c r="P20" s="63">
        <f>Q20-O20</f>
        <v>556</v>
      </c>
      <c r="Q20" s="64">
        <f>R20-N20</f>
        <v>1109</v>
      </c>
      <c r="R20" s="66">
        <v>4317</v>
      </c>
      <c r="S20" s="62">
        <v>457</v>
      </c>
      <c r="T20" s="63">
        <f>U20-S20</f>
        <v>625</v>
      </c>
      <c r="U20" s="64">
        <v>1082</v>
      </c>
      <c r="V20" s="65">
        <v>587</v>
      </c>
      <c r="W20" s="63">
        <f>X20-V20</f>
        <v>686</v>
      </c>
      <c r="X20" s="64">
        <f>Y20-U20</f>
        <v>1273</v>
      </c>
      <c r="Y20" s="66">
        <v>2355</v>
      </c>
    </row>
    <row r="21" spans="2:25" ht="13.5" customHeight="1">
      <c r="B21" s="670"/>
      <c r="C21" s="60" t="s">
        <v>49</v>
      </c>
      <c r="D21" s="61"/>
      <c r="E21" s="62">
        <v>43818</v>
      </c>
      <c r="F21" s="63">
        <f>G21-E21</f>
        <v>45765</v>
      </c>
      <c r="G21" s="64">
        <v>89583</v>
      </c>
      <c r="H21" s="65">
        <v>48622</v>
      </c>
      <c r="I21" s="63">
        <f>J21-H21</f>
        <v>54251</v>
      </c>
      <c r="J21" s="64">
        <f>K21-G21</f>
        <v>102873</v>
      </c>
      <c r="K21" s="66">
        <v>192456</v>
      </c>
      <c r="L21" s="62">
        <v>41948</v>
      </c>
      <c r="M21" s="63">
        <f>N21-L21</f>
        <v>44368</v>
      </c>
      <c r="N21" s="64">
        <v>86316</v>
      </c>
      <c r="O21" s="65">
        <v>38406</v>
      </c>
      <c r="P21" s="63">
        <f>Q21-O21</f>
        <v>39185</v>
      </c>
      <c r="Q21" s="64">
        <f>R21-N21</f>
        <v>77591</v>
      </c>
      <c r="R21" s="66">
        <v>163907</v>
      </c>
      <c r="S21" s="62">
        <v>30713</v>
      </c>
      <c r="T21" s="63">
        <f>U21-S21</f>
        <v>38963</v>
      </c>
      <c r="U21" s="64">
        <v>69676</v>
      </c>
      <c r="V21" s="65">
        <v>36250</v>
      </c>
      <c r="W21" s="63">
        <f>X21-V21</f>
        <v>40638</v>
      </c>
      <c r="X21" s="64">
        <f>Y21-U21</f>
        <v>76888</v>
      </c>
      <c r="Y21" s="66">
        <v>146564</v>
      </c>
    </row>
    <row r="22" spans="2:25" ht="13.5" customHeight="1">
      <c r="B22" s="670"/>
      <c r="C22" s="67" t="s">
        <v>16</v>
      </c>
      <c r="D22" s="68"/>
      <c r="E22" s="69">
        <v>872</v>
      </c>
      <c r="F22" s="70">
        <f>G22-E22</f>
        <v>67</v>
      </c>
      <c r="G22" s="71">
        <v>939</v>
      </c>
      <c r="H22" s="72">
        <v>5373</v>
      </c>
      <c r="I22" s="70">
        <f>J22-H22</f>
        <v>1555</v>
      </c>
      <c r="J22" s="71">
        <f>K22-G22</f>
        <v>6928</v>
      </c>
      <c r="K22" s="73">
        <v>7867</v>
      </c>
      <c r="L22" s="69">
        <v>3239</v>
      </c>
      <c r="M22" s="70">
        <f>N22-L22</f>
        <v>1252</v>
      </c>
      <c r="N22" s="71">
        <v>4491</v>
      </c>
      <c r="O22" s="72">
        <v>2040</v>
      </c>
      <c r="P22" s="70">
        <f>Q22-O22</f>
        <v>227</v>
      </c>
      <c r="Q22" s="71">
        <f>R22-N22</f>
        <v>2267</v>
      </c>
      <c r="R22" s="73">
        <v>6758</v>
      </c>
      <c r="S22" s="69">
        <v>-2236</v>
      </c>
      <c r="T22" s="70">
        <f>U22-S22</f>
        <v>2544</v>
      </c>
      <c r="U22" s="71">
        <v>308</v>
      </c>
      <c r="V22" s="72">
        <v>-253</v>
      </c>
      <c r="W22" s="70">
        <f>X22-V22</f>
        <v>-1183</v>
      </c>
      <c r="X22" s="71">
        <f>Y22-U22</f>
        <v>-1436</v>
      </c>
      <c r="Y22" s="73">
        <v>-1128</v>
      </c>
    </row>
    <row r="23" spans="2:25" ht="13.5" customHeight="1">
      <c r="B23" s="670"/>
      <c r="C23" s="60" t="s">
        <v>50</v>
      </c>
      <c r="D23" s="61"/>
      <c r="E23" s="62"/>
      <c r="F23" s="63"/>
      <c r="G23" s="64"/>
      <c r="H23" s="65"/>
      <c r="I23" s="63"/>
      <c r="J23" s="64"/>
      <c r="K23" s="66">
        <v>124789</v>
      </c>
      <c r="L23" s="62"/>
      <c r="M23" s="63"/>
      <c r="N23" s="64"/>
      <c r="O23" s="65"/>
      <c r="P23" s="63"/>
      <c r="Q23" s="64"/>
      <c r="R23" s="66">
        <v>102229</v>
      </c>
      <c r="S23" s="62"/>
      <c r="T23" s="63"/>
      <c r="U23" s="64"/>
      <c r="V23" s="65"/>
      <c r="W23" s="63"/>
      <c r="X23" s="64"/>
      <c r="Y23" s="66">
        <v>103229</v>
      </c>
    </row>
    <row r="24" spans="2:25" ht="13.5" customHeight="1">
      <c r="B24" s="670"/>
      <c r="C24" s="60" t="s">
        <v>51</v>
      </c>
      <c r="D24" s="61"/>
      <c r="E24" s="62"/>
      <c r="F24" s="63"/>
      <c r="G24" s="64"/>
      <c r="H24" s="65"/>
      <c r="I24" s="63"/>
      <c r="J24" s="64"/>
      <c r="K24" s="66">
        <v>7501</v>
      </c>
      <c r="L24" s="62"/>
      <c r="M24" s="63"/>
      <c r="N24" s="64"/>
      <c r="O24" s="65"/>
      <c r="P24" s="63"/>
      <c r="Q24" s="64"/>
      <c r="R24" s="66">
        <v>6314</v>
      </c>
      <c r="S24" s="62"/>
      <c r="T24" s="63"/>
      <c r="U24" s="64"/>
      <c r="V24" s="65"/>
      <c r="W24" s="63"/>
      <c r="X24" s="64"/>
      <c r="Y24" s="66">
        <v>5335</v>
      </c>
    </row>
    <row r="25" spans="2:25" ht="13.5" customHeight="1" thickBot="1">
      <c r="B25" s="671"/>
      <c r="C25" s="74" t="s">
        <v>17</v>
      </c>
      <c r="D25" s="75"/>
      <c r="E25" s="76"/>
      <c r="F25" s="77"/>
      <c r="G25" s="78"/>
      <c r="H25" s="79"/>
      <c r="I25" s="77"/>
      <c r="J25" s="78"/>
      <c r="K25" s="80">
        <v>4689</v>
      </c>
      <c r="L25" s="76"/>
      <c r="M25" s="77"/>
      <c r="N25" s="78"/>
      <c r="O25" s="79"/>
      <c r="P25" s="77"/>
      <c r="Q25" s="78"/>
      <c r="R25" s="80">
        <v>4572</v>
      </c>
      <c r="S25" s="76"/>
      <c r="T25" s="77"/>
      <c r="U25" s="78"/>
      <c r="V25" s="79"/>
      <c r="W25" s="77"/>
      <c r="X25" s="78"/>
      <c r="Y25" s="80">
        <v>3966</v>
      </c>
    </row>
    <row r="26" spans="2:25" ht="13.5" customHeight="1">
      <c r="B26" s="658" t="s">
        <v>54</v>
      </c>
      <c r="C26" s="53" t="s">
        <v>15</v>
      </c>
      <c r="D26" s="54"/>
      <c r="E26" s="55">
        <v>9257</v>
      </c>
      <c r="F26" s="56">
        <f>G26-E26</f>
        <v>8831</v>
      </c>
      <c r="G26" s="57">
        <v>18088</v>
      </c>
      <c r="H26" s="58">
        <v>8897</v>
      </c>
      <c r="I26" s="56">
        <f>J26-H26</f>
        <v>9763</v>
      </c>
      <c r="J26" s="57">
        <f>K26-G26</f>
        <v>18660</v>
      </c>
      <c r="K26" s="59">
        <v>36748</v>
      </c>
      <c r="L26" s="55">
        <v>7214</v>
      </c>
      <c r="M26" s="56">
        <f>N26-L26</f>
        <v>7554</v>
      </c>
      <c r="N26" s="57">
        <v>14768</v>
      </c>
      <c r="O26" s="58">
        <v>7049</v>
      </c>
      <c r="P26" s="56">
        <f>Q26-O26</f>
        <v>6705</v>
      </c>
      <c r="Q26" s="57">
        <f>R26-N26</f>
        <v>13754</v>
      </c>
      <c r="R26" s="59">
        <v>28522</v>
      </c>
      <c r="S26" s="55">
        <v>4587</v>
      </c>
      <c r="T26" s="56">
        <f>U26-S26</f>
        <v>5804</v>
      </c>
      <c r="U26" s="57">
        <v>10391</v>
      </c>
      <c r="V26" s="58">
        <v>6076</v>
      </c>
      <c r="W26" s="56">
        <f>X26-V26</f>
        <v>7364</v>
      </c>
      <c r="X26" s="57">
        <f>Y26-U26</f>
        <v>13440</v>
      </c>
      <c r="Y26" s="59">
        <v>23831</v>
      </c>
    </row>
    <row r="27" spans="2:25" ht="13.5" customHeight="1">
      <c r="B27" s="659"/>
      <c r="C27" s="60" t="s">
        <v>48</v>
      </c>
      <c r="D27" s="61"/>
      <c r="E27" s="62">
        <v>6662</v>
      </c>
      <c r="F27" s="63">
        <f>G27-E27</f>
        <v>9083</v>
      </c>
      <c r="G27" s="64">
        <v>15745</v>
      </c>
      <c r="H27" s="65">
        <v>7929</v>
      </c>
      <c r="I27" s="63">
        <f>J27-H27</f>
        <v>10285</v>
      </c>
      <c r="J27" s="64">
        <f>K27-G27</f>
        <v>18214</v>
      </c>
      <c r="K27" s="66">
        <v>33959</v>
      </c>
      <c r="L27" s="62">
        <v>6415</v>
      </c>
      <c r="M27" s="63">
        <f>N27-L27</f>
        <v>8851</v>
      </c>
      <c r="N27" s="64">
        <v>15266</v>
      </c>
      <c r="O27" s="65">
        <v>5934</v>
      </c>
      <c r="P27" s="63">
        <f>Q27-O27</f>
        <v>6642</v>
      </c>
      <c r="Q27" s="64">
        <f>R27-N27</f>
        <v>12576</v>
      </c>
      <c r="R27" s="66">
        <v>27842</v>
      </c>
      <c r="S27" s="62">
        <v>4181</v>
      </c>
      <c r="T27" s="63">
        <f>U27-S27</f>
        <v>6102</v>
      </c>
      <c r="U27" s="64">
        <v>10283</v>
      </c>
      <c r="V27" s="65">
        <v>4659</v>
      </c>
      <c r="W27" s="63">
        <f>X27-V27</f>
        <v>7029</v>
      </c>
      <c r="X27" s="64">
        <f>Y27-U27</f>
        <v>11688</v>
      </c>
      <c r="Y27" s="66">
        <v>21971</v>
      </c>
    </row>
    <row r="28" spans="2:25" ht="13.5" customHeight="1">
      <c r="B28" s="659"/>
      <c r="C28" s="60" t="s">
        <v>49</v>
      </c>
      <c r="D28" s="61"/>
      <c r="E28" s="62">
        <v>15919</v>
      </c>
      <c r="F28" s="63">
        <f>G28-E28</f>
        <v>17915</v>
      </c>
      <c r="G28" s="64">
        <v>33834</v>
      </c>
      <c r="H28" s="65">
        <v>16826</v>
      </c>
      <c r="I28" s="63">
        <f>J28-H28</f>
        <v>20047</v>
      </c>
      <c r="J28" s="64">
        <f>K28-G28</f>
        <v>36873</v>
      </c>
      <c r="K28" s="66">
        <v>70707</v>
      </c>
      <c r="L28" s="62">
        <v>13630</v>
      </c>
      <c r="M28" s="63">
        <f>N28-L28</f>
        <v>16405</v>
      </c>
      <c r="N28" s="64">
        <v>30035</v>
      </c>
      <c r="O28" s="65">
        <v>12984</v>
      </c>
      <c r="P28" s="63">
        <f>Q28-O28</f>
        <v>13345</v>
      </c>
      <c r="Q28" s="64">
        <f>R28-N28</f>
        <v>26329</v>
      </c>
      <c r="R28" s="66">
        <v>56364</v>
      </c>
      <c r="S28" s="62">
        <v>8769</v>
      </c>
      <c r="T28" s="63">
        <f>U28-S28</f>
        <v>11906</v>
      </c>
      <c r="U28" s="64">
        <v>20675</v>
      </c>
      <c r="V28" s="65">
        <v>10735</v>
      </c>
      <c r="W28" s="63">
        <f>X28-V28</f>
        <v>14393</v>
      </c>
      <c r="X28" s="64">
        <f>Y28-U28</f>
        <v>25128</v>
      </c>
      <c r="Y28" s="66">
        <v>45803</v>
      </c>
    </row>
    <row r="29" spans="2:25" ht="13.5" customHeight="1">
      <c r="B29" s="659"/>
      <c r="C29" s="67" t="s">
        <v>16</v>
      </c>
      <c r="D29" s="68"/>
      <c r="E29" s="69">
        <v>882</v>
      </c>
      <c r="F29" s="70">
        <f>G29-E29</f>
        <v>644</v>
      </c>
      <c r="G29" s="71">
        <v>1526</v>
      </c>
      <c r="H29" s="72">
        <v>1197</v>
      </c>
      <c r="I29" s="70">
        <f>J29-H29</f>
        <v>1328</v>
      </c>
      <c r="J29" s="71">
        <f>K29-G29</f>
        <v>2525</v>
      </c>
      <c r="K29" s="73">
        <v>4051</v>
      </c>
      <c r="L29" s="69">
        <v>-328</v>
      </c>
      <c r="M29" s="70">
        <f>N29-L29</f>
        <v>-29</v>
      </c>
      <c r="N29" s="71">
        <v>-357</v>
      </c>
      <c r="O29" s="72">
        <v>-532</v>
      </c>
      <c r="P29" s="70">
        <f>Q29-O29</f>
        <v>-512</v>
      </c>
      <c r="Q29" s="71">
        <f>R29-N29</f>
        <v>-1044</v>
      </c>
      <c r="R29" s="73">
        <v>-1401</v>
      </c>
      <c r="S29" s="69">
        <v>-745</v>
      </c>
      <c r="T29" s="70">
        <f>U29-S29</f>
        <v>-213</v>
      </c>
      <c r="U29" s="71">
        <v>-958</v>
      </c>
      <c r="V29" s="72">
        <v>138</v>
      </c>
      <c r="W29" s="70">
        <f>X29-V29</f>
        <v>421</v>
      </c>
      <c r="X29" s="71">
        <f>Y29-U29</f>
        <v>559</v>
      </c>
      <c r="Y29" s="73">
        <v>-399</v>
      </c>
    </row>
    <row r="30" spans="2:25" ht="13.5" customHeight="1">
      <c r="B30" s="659"/>
      <c r="C30" s="60" t="s">
        <v>50</v>
      </c>
      <c r="D30" s="61"/>
      <c r="E30" s="62"/>
      <c r="F30" s="63"/>
      <c r="G30" s="64"/>
      <c r="H30" s="65"/>
      <c r="I30" s="63"/>
      <c r="J30" s="64"/>
      <c r="K30" s="66">
        <v>48922</v>
      </c>
      <c r="L30" s="62"/>
      <c r="M30" s="63"/>
      <c r="N30" s="64"/>
      <c r="O30" s="65"/>
      <c r="P30" s="63"/>
      <c r="Q30" s="64"/>
      <c r="R30" s="66">
        <v>42770</v>
      </c>
      <c r="S30" s="62"/>
      <c r="T30" s="63"/>
      <c r="U30" s="64"/>
      <c r="V30" s="65"/>
      <c r="W30" s="63"/>
      <c r="X30" s="64"/>
      <c r="Y30" s="66">
        <v>36628</v>
      </c>
    </row>
    <row r="31" spans="2:25" ht="13.5" customHeight="1">
      <c r="B31" s="659"/>
      <c r="C31" s="60" t="s">
        <v>51</v>
      </c>
      <c r="D31" s="61"/>
      <c r="E31" s="62"/>
      <c r="F31" s="63"/>
      <c r="G31" s="64"/>
      <c r="H31" s="65"/>
      <c r="I31" s="63"/>
      <c r="J31" s="64"/>
      <c r="K31" s="66">
        <v>2275</v>
      </c>
      <c r="L31" s="62"/>
      <c r="M31" s="63"/>
      <c r="N31" s="64"/>
      <c r="O31" s="65"/>
      <c r="P31" s="63"/>
      <c r="Q31" s="64"/>
      <c r="R31" s="66">
        <v>2453</v>
      </c>
      <c r="S31" s="62"/>
      <c r="T31" s="63"/>
      <c r="U31" s="64"/>
      <c r="V31" s="65"/>
      <c r="W31" s="63"/>
      <c r="X31" s="64"/>
      <c r="Y31" s="66">
        <v>2085</v>
      </c>
    </row>
    <row r="32" spans="2:25" ht="13.5" customHeight="1" thickBot="1">
      <c r="B32" s="660"/>
      <c r="C32" s="74" t="s">
        <v>17</v>
      </c>
      <c r="D32" s="75"/>
      <c r="E32" s="81"/>
      <c r="F32" s="82"/>
      <c r="G32" s="83"/>
      <c r="H32" s="84"/>
      <c r="I32" s="82"/>
      <c r="J32" s="83"/>
      <c r="K32" s="85">
        <v>1582</v>
      </c>
      <c r="L32" s="81"/>
      <c r="M32" s="82"/>
      <c r="N32" s="83"/>
      <c r="O32" s="84"/>
      <c r="P32" s="82"/>
      <c r="Q32" s="83"/>
      <c r="R32" s="85">
        <v>2012</v>
      </c>
      <c r="S32" s="81"/>
      <c r="T32" s="82"/>
      <c r="U32" s="83"/>
      <c r="V32" s="84"/>
      <c r="W32" s="82"/>
      <c r="X32" s="83"/>
      <c r="Y32" s="85">
        <v>502</v>
      </c>
    </row>
    <row r="33" spans="2:25" ht="13.5" customHeight="1">
      <c r="B33" s="661" t="s">
        <v>55</v>
      </c>
      <c r="C33" s="91" t="s">
        <v>56</v>
      </c>
      <c r="D33" s="92"/>
      <c r="E33" s="93"/>
      <c r="F33" s="94"/>
      <c r="G33" s="95"/>
      <c r="H33" s="96"/>
      <c r="I33" s="94"/>
      <c r="J33" s="95"/>
      <c r="K33" s="97"/>
      <c r="L33" s="93"/>
      <c r="M33" s="94"/>
      <c r="N33" s="95"/>
      <c r="O33" s="96"/>
      <c r="P33" s="94"/>
      <c r="Q33" s="95"/>
      <c r="R33" s="97"/>
      <c r="S33" s="93"/>
      <c r="T33" s="94"/>
      <c r="U33" s="95"/>
      <c r="V33" s="96"/>
      <c r="W33" s="94"/>
      <c r="X33" s="95"/>
      <c r="Y33" s="97"/>
    </row>
    <row r="34" spans="2:25" ht="13.5" customHeight="1">
      <c r="B34" s="662"/>
      <c r="C34" s="60" t="s">
        <v>48</v>
      </c>
      <c r="D34" s="61"/>
      <c r="E34" s="62">
        <v>-8823</v>
      </c>
      <c r="F34" s="63">
        <f>G34-E34</f>
        <v>-12203</v>
      </c>
      <c r="G34" s="64">
        <v>-21026</v>
      </c>
      <c r="H34" s="65">
        <v>-10532</v>
      </c>
      <c r="I34" s="63">
        <f>J34-H34</f>
        <v>-15326</v>
      </c>
      <c r="J34" s="64">
        <f>K34-G34</f>
        <v>-25858</v>
      </c>
      <c r="K34" s="66">
        <v>-46884</v>
      </c>
      <c r="L34" s="62">
        <v>-9100</v>
      </c>
      <c r="M34" s="63">
        <f>N34-L34</f>
        <v>-12007</v>
      </c>
      <c r="N34" s="64">
        <v>-21107</v>
      </c>
      <c r="O34" s="65">
        <v>-7130</v>
      </c>
      <c r="P34" s="63">
        <f>Q34-O34</f>
        <v>-8292</v>
      </c>
      <c r="Q34" s="64">
        <f>R34-N34</f>
        <v>-15422</v>
      </c>
      <c r="R34" s="66">
        <v>-36529</v>
      </c>
      <c r="S34" s="62">
        <v>-5212</v>
      </c>
      <c r="T34" s="63">
        <f>U34-S34</f>
        <v>-7684</v>
      </c>
      <c r="U34" s="64">
        <v>-12896</v>
      </c>
      <c r="V34" s="65">
        <v>-6177</v>
      </c>
      <c r="W34" s="63">
        <f>X34-V34</f>
        <v>-9080</v>
      </c>
      <c r="X34" s="64">
        <f>Y34-U34</f>
        <v>-15257</v>
      </c>
      <c r="Y34" s="66">
        <v>-28153</v>
      </c>
    </row>
    <row r="35" spans="2:25" ht="13.5" customHeight="1">
      <c r="B35" s="662"/>
      <c r="C35" s="60" t="s">
        <v>9</v>
      </c>
      <c r="D35" s="61"/>
      <c r="E35" s="62">
        <v>-8823</v>
      </c>
      <c r="F35" s="63">
        <f>G35-E35</f>
        <v>-12203</v>
      </c>
      <c r="G35" s="64">
        <v>-21026</v>
      </c>
      <c r="H35" s="65">
        <v>-10532</v>
      </c>
      <c r="I35" s="63">
        <f>J35-H35</f>
        <v>-15326</v>
      </c>
      <c r="J35" s="64">
        <f>K35-G35</f>
        <v>-25858</v>
      </c>
      <c r="K35" s="66">
        <v>-46884</v>
      </c>
      <c r="L35" s="62">
        <v>-9100</v>
      </c>
      <c r="M35" s="63">
        <f>N35-L35</f>
        <v>-12007</v>
      </c>
      <c r="N35" s="64">
        <v>-21107</v>
      </c>
      <c r="O35" s="65">
        <v>-7130</v>
      </c>
      <c r="P35" s="63">
        <f>Q35-O35</f>
        <v>-8292</v>
      </c>
      <c r="Q35" s="64">
        <f>R35-N35</f>
        <v>-15422</v>
      </c>
      <c r="R35" s="66">
        <v>-36529</v>
      </c>
      <c r="S35" s="62">
        <v>-5212</v>
      </c>
      <c r="T35" s="63">
        <f>U35-S35</f>
        <v>-7684</v>
      </c>
      <c r="U35" s="64">
        <v>-12896</v>
      </c>
      <c r="V35" s="65">
        <v>-6177</v>
      </c>
      <c r="W35" s="63">
        <f>X35-V35</f>
        <v>-9080</v>
      </c>
      <c r="X35" s="64">
        <f>Y35-U35</f>
        <v>-15257</v>
      </c>
      <c r="Y35" s="66">
        <v>-28153</v>
      </c>
    </row>
    <row r="36" spans="2:25" ht="13.5" customHeight="1">
      <c r="B36" s="662"/>
      <c r="C36" s="60" t="s">
        <v>10</v>
      </c>
      <c r="D36" s="61"/>
      <c r="E36" s="62">
        <v>-2150</v>
      </c>
      <c r="F36" s="63">
        <f>G36-E36</f>
        <v>-2409</v>
      </c>
      <c r="G36" s="64">
        <v>-4559</v>
      </c>
      <c r="H36" s="65">
        <v>-2250</v>
      </c>
      <c r="I36" s="63">
        <f>J36-H36</f>
        <v>-1834</v>
      </c>
      <c r="J36" s="64">
        <f>K36-G36</f>
        <v>-4084</v>
      </c>
      <c r="K36" s="66">
        <v>-8643</v>
      </c>
      <c r="L36" s="62">
        <v>-1975</v>
      </c>
      <c r="M36" s="63">
        <f>N36-L36</f>
        <v>-2169</v>
      </c>
      <c r="N36" s="64">
        <v>-4144</v>
      </c>
      <c r="O36" s="65">
        <v>-1818</v>
      </c>
      <c r="P36" s="63">
        <f>Q36-O36</f>
        <v>-1862</v>
      </c>
      <c r="Q36" s="64">
        <f>R36-N36</f>
        <v>-3680</v>
      </c>
      <c r="R36" s="66">
        <v>-7824</v>
      </c>
      <c r="S36" s="62">
        <v>-1315</v>
      </c>
      <c r="T36" s="63">
        <f>U36-S36</f>
        <v>-1744</v>
      </c>
      <c r="U36" s="64">
        <v>-3059</v>
      </c>
      <c r="V36" s="65">
        <v>-1598</v>
      </c>
      <c r="W36" s="63">
        <f>X36-V36</f>
        <v>-1886</v>
      </c>
      <c r="X36" s="64">
        <f>Y36-U36</f>
        <v>-3484</v>
      </c>
      <c r="Y36" s="66">
        <v>-6543</v>
      </c>
    </row>
    <row r="37" spans="2:25" ht="13.5" customHeight="1">
      <c r="B37" s="662"/>
      <c r="C37" s="60" t="s">
        <v>11</v>
      </c>
      <c r="D37" s="61"/>
      <c r="E37" s="62"/>
      <c r="F37" s="63"/>
      <c r="G37" s="64"/>
      <c r="H37" s="65"/>
      <c r="I37" s="63"/>
      <c r="J37" s="64"/>
      <c r="K37" s="66">
        <v>42502</v>
      </c>
      <c r="L37" s="62"/>
      <c r="M37" s="63"/>
      <c r="N37" s="64"/>
      <c r="O37" s="65"/>
      <c r="P37" s="63"/>
      <c r="Q37" s="64"/>
      <c r="R37" s="66">
        <v>73692</v>
      </c>
      <c r="S37" s="62"/>
      <c r="T37" s="63"/>
      <c r="U37" s="64"/>
      <c r="V37" s="65"/>
      <c r="W37" s="63"/>
      <c r="X37" s="64"/>
      <c r="Y37" s="66">
        <v>80254</v>
      </c>
    </row>
    <row r="38" spans="2:25" ht="13.5" customHeight="1">
      <c r="B38" s="662"/>
      <c r="C38" s="60" t="s">
        <v>12</v>
      </c>
      <c r="D38" s="61"/>
      <c r="E38" s="62"/>
      <c r="F38" s="63"/>
      <c r="G38" s="64"/>
      <c r="H38" s="65"/>
      <c r="I38" s="63"/>
      <c r="J38" s="64"/>
      <c r="K38" s="66">
        <v>2197</v>
      </c>
      <c r="L38" s="62"/>
      <c r="M38" s="63"/>
      <c r="N38" s="64"/>
      <c r="O38" s="65"/>
      <c r="P38" s="63"/>
      <c r="Q38" s="64"/>
      <c r="R38" s="66">
        <v>2570</v>
      </c>
      <c r="S38" s="62"/>
      <c r="T38" s="63"/>
      <c r="U38" s="64"/>
      <c r="V38" s="65"/>
      <c r="W38" s="63"/>
      <c r="X38" s="64"/>
      <c r="Y38" s="66">
        <v>2250</v>
      </c>
    </row>
    <row r="39" spans="2:25" ht="13.5" customHeight="1" thickBot="1">
      <c r="B39" s="663"/>
      <c r="C39" s="74" t="s">
        <v>13</v>
      </c>
      <c r="D39" s="75"/>
      <c r="E39" s="76"/>
      <c r="F39" s="77"/>
      <c r="G39" s="78"/>
      <c r="H39" s="79"/>
      <c r="I39" s="77"/>
      <c r="J39" s="78"/>
      <c r="K39" s="80">
        <v>1691</v>
      </c>
      <c r="L39" s="76"/>
      <c r="M39" s="77"/>
      <c r="N39" s="78"/>
      <c r="O39" s="79"/>
      <c r="P39" s="77"/>
      <c r="Q39" s="78"/>
      <c r="R39" s="80">
        <v>1738</v>
      </c>
      <c r="S39" s="76"/>
      <c r="T39" s="77"/>
      <c r="U39" s="78"/>
      <c r="V39" s="79"/>
      <c r="W39" s="77"/>
      <c r="X39" s="78"/>
      <c r="Y39" s="80">
        <v>993</v>
      </c>
    </row>
    <row r="40" spans="2:25" ht="13.5" customHeight="1">
      <c r="B40" s="658" t="s">
        <v>57</v>
      </c>
      <c r="C40" s="53" t="s">
        <v>56</v>
      </c>
      <c r="D40" s="54"/>
      <c r="E40" s="55">
        <v>145374</v>
      </c>
      <c r="F40" s="56">
        <f>G40-E40</f>
        <v>182323</v>
      </c>
      <c r="G40" s="57">
        <v>327697</v>
      </c>
      <c r="H40" s="58">
        <v>160030</v>
      </c>
      <c r="I40" s="56">
        <f>J40-H40</f>
        <v>232029</v>
      </c>
      <c r="J40" s="57">
        <f>K40-G40</f>
        <v>392059</v>
      </c>
      <c r="K40" s="59">
        <v>719756</v>
      </c>
      <c r="L40" s="55">
        <v>126565</v>
      </c>
      <c r="M40" s="56">
        <f>N40-L40</f>
        <v>160497</v>
      </c>
      <c r="N40" s="57">
        <v>287062</v>
      </c>
      <c r="O40" s="58">
        <v>108607</v>
      </c>
      <c r="P40" s="56">
        <f>Q40-O40</f>
        <v>148860</v>
      </c>
      <c r="Q40" s="57">
        <f>R40-N40</f>
        <v>257467</v>
      </c>
      <c r="R40" s="59">
        <v>544529</v>
      </c>
      <c r="S40" s="55">
        <v>81780</v>
      </c>
      <c r="T40" s="56">
        <f>U40-S40</f>
        <v>107552</v>
      </c>
      <c r="U40" s="57">
        <v>189332</v>
      </c>
      <c r="V40" s="58">
        <v>99243</v>
      </c>
      <c r="W40" s="56">
        <f>X40-V40</f>
        <v>154374</v>
      </c>
      <c r="X40" s="57">
        <f>Y40-U40</f>
        <v>253617</v>
      </c>
      <c r="Y40" s="59">
        <v>442949</v>
      </c>
    </row>
    <row r="41" spans="2:25" ht="13.5" customHeight="1">
      <c r="B41" s="659"/>
      <c r="C41" s="67" t="s">
        <v>16</v>
      </c>
      <c r="D41" s="68"/>
      <c r="E41" s="69">
        <v>-4011</v>
      </c>
      <c r="F41" s="70">
        <f>G41-E41</f>
        <v>-3950</v>
      </c>
      <c r="G41" s="71">
        <v>-7961</v>
      </c>
      <c r="H41" s="72">
        <v>4344</v>
      </c>
      <c r="I41" s="70">
        <f>J41-H41</f>
        <v>9002</v>
      </c>
      <c r="J41" s="71">
        <f>K41-G41</f>
        <v>13346</v>
      </c>
      <c r="K41" s="73">
        <v>5385</v>
      </c>
      <c r="L41" s="69">
        <v>-4252</v>
      </c>
      <c r="M41" s="70">
        <f>N41-L41</f>
        <v>-5702</v>
      </c>
      <c r="N41" s="71">
        <v>-9954</v>
      </c>
      <c r="O41" s="72">
        <v>1488</v>
      </c>
      <c r="P41" s="70">
        <f>Q41-O41</f>
        <v>7837</v>
      </c>
      <c r="Q41" s="71">
        <f>R41-N41</f>
        <v>9325</v>
      </c>
      <c r="R41" s="73">
        <v>-629</v>
      </c>
      <c r="S41" s="69">
        <v>-4307</v>
      </c>
      <c r="T41" s="70">
        <f>U41-S41</f>
        <v>976</v>
      </c>
      <c r="U41" s="71">
        <v>-3331</v>
      </c>
      <c r="V41" s="72">
        <v>2080</v>
      </c>
      <c r="W41" s="70">
        <f>X41-V41</f>
        <v>7759</v>
      </c>
      <c r="X41" s="71">
        <f>Y41-U41</f>
        <v>9839</v>
      </c>
      <c r="Y41" s="73">
        <v>6508</v>
      </c>
    </row>
    <row r="42" spans="2:25" ht="13.5" customHeight="1">
      <c r="B42" s="659"/>
      <c r="C42" s="60" t="s">
        <v>11</v>
      </c>
      <c r="D42" s="61"/>
      <c r="E42" s="62"/>
      <c r="F42" s="63"/>
      <c r="G42" s="64"/>
      <c r="H42" s="65"/>
      <c r="I42" s="63"/>
      <c r="J42" s="64"/>
      <c r="K42" s="66">
        <v>574371</v>
      </c>
      <c r="L42" s="62"/>
      <c r="M42" s="63"/>
      <c r="N42" s="64"/>
      <c r="O42" s="65"/>
      <c r="P42" s="63"/>
      <c r="Q42" s="64"/>
      <c r="R42" s="66">
        <v>398188</v>
      </c>
      <c r="S42" s="62"/>
      <c r="T42" s="63"/>
      <c r="U42" s="64"/>
      <c r="V42" s="65"/>
      <c r="W42" s="63"/>
      <c r="X42" s="64"/>
      <c r="Y42" s="66">
        <v>377894</v>
      </c>
    </row>
    <row r="43" spans="2:25" ht="13.5" customHeight="1">
      <c r="B43" s="659"/>
      <c r="C43" s="60" t="s">
        <v>12</v>
      </c>
      <c r="D43" s="61"/>
      <c r="E43" s="62"/>
      <c r="F43" s="63"/>
      <c r="G43" s="64"/>
      <c r="H43" s="65"/>
      <c r="I43" s="63"/>
      <c r="J43" s="64"/>
      <c r="K43" s="66">
        <v>34814</v>
      </c>
      <c r="L43" s="62"/>
      <c r="M43" s="63"/>
      <c r="N43" s="64"/>
      <c r="O43" s="65"/>
      <c r="P43" s="63"/>
      <c r="Q43" s="64"/>
      <c r="R43" s="66">
        <v>25815</v>
      </c>
      <c r="S43" s="62"/>
      <c r="T43" s="63"/>
      <c r="U43" s="64"/>
      <c r="V43" s="65"/>
      <c r="W43" s="63"/>
      <c r="X43" s="64"/>
      <c r="Y43" s="66">
        <v>15515</v>
      </c>
    </row>
    <row r="44" spans="2:25" ht="13.5" customHeight="1" thickBot="1">
      <c r="B44" s="660"/>
      <c r="C44" s="98" t="s">
        <v>13</v>
      </c>
      <c r="D44" s="99"/>
      <c r="E44" s="81"/>
      <c r="F44" s="82"/>
      <c r="G44" s="83"/>
      <c r="H44" s="84"/>
      <c r="I44" s="82"/>
      <c r="J44" s="83"/>
      <c r="K44" s="85">
        <v>26034</v>
      </c>
      <c r="L44" s="81"/>
      <c r="M44" s="82"/>
      <c r="N44" s="83"/>
      <c r="O44" s="84"/>
      <c r="P44" s="82"/>
      <c r="Q44" s="83"/>
      <c r="R44" s="85">
        <v>18989</v>
      </c>
      <c r="S44" s="81"/>
      <c r="T44" s="82"/>
      <c r="U44" s="83"/>
      <c r="V44" s="84"/>
      <c r="W44" s="82"/>
      <c r="X44" s="83"/>
      <c r="Y44" s="85">
        <v>10077</v>
      </c>
    </row>
  </sheetData>
  <sheetProtection password="CC09" sheet="1" objects="1" scenarios="1"/>
  <mergeCells count="7">
    <mergeCell ref="B40:B44"/>
    <mergeCell ref="B33:B39"/>
    <mergeCell ref="B26:B32"/>
    <mergeCell ref="B2:D4"/>
    <mergeCell ref="B19:B25"/>
    <mergeCell ref="B5:B11"/>
    <mergeCell ref="B12:B18"/>
  </mergeCells>
  <phoneticPr fontId="2"/>
  <pageMargins left="0.51181102362204722" right="0.55118110236220474" top="0.70866141732283472" bottom="0.51181102362204722" header="0.51181102362204722" footer="0.39370078740157483"/>
  <pageSetup paperSize="9" scale="55" fitToWidth="2" orientation="landscape" horizontalDpi="4294967293" verticalDpi="0" r:id="rId1"/>
  <headerFooter alignWithMargins="0">
    <oddHeader>&amp;L&amp;"Arial,太字"&amp;16 4.Segment information&amp;R&amp;"Arial,標準"(unit: million yen)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42"/>
  <sheetViews>
    <sheetView showGridLines="0" showZeros="0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9" defaultRowHeight="14"/>
  <cols>
    <col min="1" max="1" width="2" style="34" customWidth="1"/>
    <col min="2" max="2" width="9.6328125" style="34" customWidth="1"/>
    <col min="3" max="3" width="2.26953125" style="36" customWidth="1"/>
    <col min="4" max="4" width="23.90625" style="36" customWidth="1"/>
    <col min="5" max="17" width="9" style="34"/>
    <col min="18" max="18" width="9.08984375" style="34" bestFit="1" customWidth="1"/>
    <col min="19" max="24" width="9" style="34"/>
    <col min="25" max="25" width="9.08984375" style="34" bestFit="1" customWidth="1"/>
    <col min="26" max="27" width="9.26953125" style="34" bestFit="1" customWidth="1"/>
    <col min="28" max="29" width="9.36328125" style="34" bestFit="1" customWidth="1"/>
    <col min="30" max="31" width="9.7265625" style="34" bestFit="1" customWidth="1"/>
    <col min="32" max="32" width="9.08984375" style="34" bestFit="1" customWidth="1"/>
    <col min="33" max="34" width="9.26953125" style="34" bestFit="1" customWidth="1"/>
    <col min="35" max="36" width="9.36328125" style="34" bestFit="1" customWidth="1"/>
    <col min="37" max="38" width="9.7265625" style="34" bestFit="1" customWidth="1"/>
    <col min="39" max="39" width="9.08984375" style="34" bestFit="1" customWidth="1"/>
    <col min="40" max="41" width="9.26953125" style="34" bestFit="1" customWidth="1"/>
    <col min="42" max="43" width="9.36328125" style="34" bestFit="1" customWidth="1"/>
    <col min="44" max="45" width="9.7265625" style="34" bestFit="1" customWidth="1"/>
    <col min="46" max="46" width="9.08984375" style="34" bestFit="1" customWidth="1"/>
    <col min="47" max="16384" width="9" style="34"/>
  </cols>
  <sheetData>
    <row r="1" spans="2:46" ht="14.5" thickBot="1">
      <c r="B1" s="35"/>
    </row>
    <row r="2" spans="2:46">
      <c r="B2" s="38"/>
      <c r="C2" s="435"/>
      <c r="D2" s="39"/>
      <c r="E2" s="405"/>
      <c r="F2" s="384"/>
      <c r="G2" s="398"/>
      <c r="H2" s="384" t="s">
        <v>109</v>
      </c>
      <c r="I2" s="384"/>
      <c r="J2" s="384"/>
      <c r="K2" s="389"/>
      <c r="L2" s="405"/>
      <c r="M2" s="384"/>
      <c r="N2" s="398"/>
      <c r="O2" s="407" t="s">
        <v>139</v>
      </c>
      <c r="P2" s="384"/>
      <c r="Q2" s="384"/>
      <c r="R2" s="389"/>
      <c r="S2" s="405"/>
      <c r="T2" s="384"/>
      <c r="U2" s="43"/>
      <c r="V2" s="351" t="s">
        <v>168</v>
      </c>
      <c r="W2" s="42"/>
      <c r="X2" s="42"/>
      <c r="Y2" s="44"/>
      <c r="Z2" s="405"/>
      <c r="AA2" s="384"/>
      <c r="AB2" s="43"/>
      <c r="AC2" s="351" t="s">
        <v>198</v>
      </c>
      <c r="AD2" s="42"/>
      <c r="AE2" s="42"/>
      <c r="AF2" s="44"/>
      <c r="AG2" s="405"/>
      <c r="AH2" s="384"/>
      <c r="AI2" s="43"/>
      <c r="AJ2" s="351" t="s">
        <v>224</v>
      </c>
      <c r="AK2" s="42"/>
      <c r="AL2" s="42"/>
      <c r="AM2" s="44"/>
      <c r="AN2" s="405"/>
      <c r="AO2" s="384"/>
      <c r="AP2" s="43"/>
      <c r="AQ2" s="351" t="s">
        <v>250</v>
      </c>
      <c r="AR2" s="42"/>
      <c r="AS2" s="42"/>
      <c r="AT2" s="44"/>
    </row>
    <row r="3" spans="2:46">
      <c r="B3" s="40"/>
      <c r="C3" s="436"/>
      <c r="D3" s="41"/>
      <c r="E3" s="45" t="s">
        <v>176</v>
      </c>
      <c r="F3" s="46" t="s">
        <v>177</v>
      </c>
      <c r="G3" s="401" t="s">
        <v>113</v>
      </c>
      <c r="H3" s="410" t="s">
        <v>114</v>
      </c>
      <c r="I3" s="320" t="s">
        <v>115</v>
      </c>
      <c r="J3" s="412" t="s">
        <v>116</v>
      </c>
      <c r="K3" s="390" t="s">
        <v>117</v>
      </c>
      <c r="L3" s="406" t="s">
        <v>111</v>
      </c>
      <c r="M3" s="320" t="s">
        <v>112</v>
      </c>
      <c r="N3" s="399" t="s">
        <v>113</v>
      </c>
      <c r="O3" s="408" t="s">
        <v>114</v>
      </c>
      <c r="P3" s="320" t="s">
        <v>115</v>
      </c>
      <c r="Q3" s="412" t="s">
        <v>116</v>
      </c>
      <c r="R3" s="390" t="s">
        <v>117</v>
      </c>
      <c r="S3" s="406" t="s">
        <v>111</v>
      </c>
      <c r="T3" s="320" t="s">
        <v>112</v>
      </c>
      <c r="U3" s="343" t="s">
        <v>113</v>
      </c>
      <c r="V3" s="143" t="s">
        <v>114</v>
      </c>
      <c r="W3" s="46" t="s">
        <v>115</v>
      </c>
      <c r="X3" s="47" t="s">
        <v>116</v>
      </c>
      <c r="Y3" s="318" t="s">
        <v>117</v>
      </c>
      <c r="Z3" s="406" t="s">
        <v>2</v>
      </c>
      <c r="AA3" s="320" t="s">
        <v>3</v>
      </c>
      <c r="AB3" s="343" t="s">
        <v>0</v>
      </c>
      <c r="AC3" s="143" t="s">
        <v>4</v>
      </c>
      <c r="AD3" s="46" t="s">
        <v>5</v>
      </c>
      <c r="AE3" s="47" t="s">
        <v>1</v>
      </c>
      <c r="AF3" s="318" t="s">
        <v>90</v>
      </c>
      <c r="AG3" s="406" t="s">
        <v>217</v>
      </c>
      <c r="AH3" s="320" t="s">
        <v>225</v>
      </c>
      <c r="AI3" s="343" t="s">
        <v>218</v>
      </c>
      <c r="AJ3" s="143" t="s">
        <v>219</v>
      </c>
      <c r="AK3" s="46" t="s">
        <v>226</v>
      </c>
      <c r="AL3" s="47" t="s">
        <v>220</v>
      </c>
      <c r="AM3" s="318" t="s">
        <v>227</v>
      </c>
      <c r="AN3" s="406" t="s">
        <v>251</v>
      </c>
      <c r="AO3" s="320" t="s">
        <v>256</v>
      </c>
      <c r="AP3" s="343" t="s">
        <v>252</v>
      </c>
      <c r="AQ3" s="143" t="s">
        <v>253</v>
      </c>
      <c r="AR3" s="46" t="s">
        <v>257</v>
      </c>
      <c r="AS3" s="47" t="s">
        <v>254</v>
      </c>
      <c r="AT3" s="318" t="s">
        <v>258</v>
      </c>
    </row>
    <row r="4" spans="2:46" ht="14.5" thickBot="1">
      <c r="B4" s="434"/>
      <c r="C4" s="437"/>
      <c r="D4" s="438"/>
      <c r="E4" s="323" t="s">
        <v>110</v>
      </c>
      <c r="F4" s="321" t="s">
        <v>127</v>
      </c>
      <c r="G4" s="402" t="s">
        <v>128</v>
      </c>
      <c r="H4" s="411" t="s">
        <v>129</v>
      </c>
      <c r="I4" s="321" t="s">
        <v>130</v>
      </c>
      <c r="J4" s="402" t="s">
        <v>131</v>
      </c>
      <c r="K4" s="391" t="s">
        <v>132</v>
      </c>
      <c r="L4" s="323" t="s">
        <v>140</v>
      </c>
      <c r="M4" s="321" t="s">
        <v>141</v>
      </c>
      <c r="N4" s="400" t="s">
        <v>142</v>
      </c>
      <c r="O4" s="409" t="s">
        <v>143</v>
      </c>
      <c r="P4" s="321" t="s">
        <v>144</v>
      </c>
      <c r="Q4" s="402" t="s">
        <v>145</v>
      </c>
      <c r="R4" s="391" t="s">
        <v>146</v>
      </c>
      <c r="S4" s="323" t="s">
        <v>169</v>
      </c>
      <c r="T4" s="321" t="s">
        <v>170</v>
      </c>
      <c r="U4" s="144" t="s">
        <v>171</v>
      </c>
      <c r="V4" s="350" t="s">
        <v>172</v>
      </c>
      <c r="W4" s="49" t="s">
        <v>187</v>
      </c>
      <c r="X4" s="50" t="s">
        <v>188</v>
      </c>
      <c r="Y4" s="52" t="s">
        <v>189</v>
      </c>
      <c r="Z4" s="323" t="s">
        <v>199</v>
      </c>
      <c r="AA4" s="321" t="s">
        <v>200</v>
      </c>
      <c r="AB4" s="144" t="s">
        <v>201</v>
      </c>
      <c r="AC4" s="350" t="s">
        <v>202</v>
      </c>
      <c r="AD4" s="49" t="s">
        <v>203</v>
      </c>
      <c r="AE4" s="50" t="s">
        <v>204</v>
      </c>
      <c r="AF4" s="52" t="s">
        <v>205</v>
      </c>
      <c r="AG4" s="323" t="s">
        <v>228</v>
      </c>
      <c r="AH4" s="321" t="s">
        <v>229</v>
      </c>
      <c r="AI4" s="144" t="s">
        <v>230</v>
      </c>
      <c r="AJ4" s="350" t="s">
        <v>231</v>
      </c>
      <c r="AK4" s="49" t="s">
        <v>232</v>
      </c>
      <c r="AL4" s="50" t="s">
        <v>233</v>
      </c>
      <c r="AM4" s="52" t="s">
        <v>234</v>
      </c>
      <c r="AN4" s="323" t="s">
        <v>259</v>
      </c>
      <c r="AO4" s="321" t="s">
        <v>260</v>
      </c>
      <c r="AP4" s="144" t="s">
        <v>261</v>
      </c>
      <c r="AQ4" s="350" t="s">
        <v>262</v>
      </c>
      <c r="AR4" s="49" t="s">
        <v>265</v>
      </c>
      <c r="AS4" s="50" t="s">
        <v>263</v>
      </c>
      <c r="AT4" s="52" t="s">
        <v>264</v>
      </c>
    </row>
    <row r="5" spans="2:46" ht="13.5" customHeight="1">
      <c r="B5" s="672" t="s">
        <v>118</v>
      </c>
      <c r="C5" s="53" t="s">
        <v>15</v>
      </c>
      <c r="D5" s="54"/>
      <c r="E5" s="55">
        <v>44730</v>
      </c>
      <c r="F5" s="56">
        <f>G5-E5</f>
        <v>59976</v>
      </c>
      <c r="G5" s="57">
        <v>104706</v>
      </c>
      <c r="H5" s="58">
        <v>58878</v>
      </c>
      <c r="I5" s="56">
        <f>J5-H5</f>
        <v>97124</v>
      </c>
      <c r="J5" s="57">
        <f>K5-G5</f>
        <v>156002</v>
      </c>
      <c r="K5" s="59">
        <v>260708</v>
      </c>
      <c r="L5" s="55">
        <v>46699</v>
      </c>
      <c r="M5" s="56">
        <f>N5-L5</f>
        <v>62177</v>
      </c>
      <c r="N5" s="344">
        <v>108876</v>
      </c>
      <c r="O5" s="58">
        <v>65122</v>
      </c>
      <c r="P5" s="56">
        <f>Q5-O5</f>
        <v>93181</v>
      </c>
      <c r="Q5" s="57">
        <f>R5-N5</f>
        <v>158303</v>
      </c>
      <c r="R5" s="59">
        <v>267179</v>
      </c>
      <c r="S5" s="55">
        <v>51045</v>
      </c>
      <c r="T5" s="56">
        <f>U5-S5</f>
        <v>65072</v>
      </c>
      <c r="U5" s="344">
        <v>116117</v>
      </c>
      <c r="V5" s="58">
        <f>184073-U5</f>
        <v>67956</v>
      </c>
      <c r="W5" s="56">
        <f>X5-V5</f>
        <v>108961</v>
      </c>
      <c r="X5" s="57">
        <f>Y5-U5</f>
        <v>176917</v>
      </c>
      <c r="Y5" s="59">
        <v>293034</v>
      </c>
      <c r="Z5" s="55">
        <v>51417</v>
      </c>
      <c r="AA5" s="56">
        <f>AB5-Z5</f>
        <v>68895</v>
      </c>
      <c r="AB5" s="344">
        <v>120312</v>
      </c>
      <c r="AC5" s="58">
        <v>68219</v>
      </c>
      <c r="AD5" s="56">
        <f>AE5-AC5</f>
        <v>115069</v>
      </c>
      <c r="AE5" s="57">
        <f>AF5-AB5</f>
        <v>183288</v>
      </c>
      <c r="AF5" s="59">
        <v>303600</v>
      </c>
      <c r="AG5" s="55">
        <v>54843</v>
      </c>
      <c r="AH5" s="56">
        <f>AI5-AG5</f>
        <v>83251</v>
      </c>
      <c r="AI5" s="344">
        <v>138094</v>
      </c>
      <c r="AJ5" s="58">
        <v>81688</v>
      </c>
      <c r="AK5" s="56">
        <f>AL5-AJ5</f>
        <v>132723</v>
      </c>
      <c r="AL5" s="57">
        <f>AM5-AI5</f>
        <v>214411</v>
      </c>
      <c r="AM5" s="59">
        <v>352505</v>
      </c>
      <c r="AN5" s="55">
        <v>67297</v>
      </c>
      <c r="AO5" s="56">
        <f>AP5-AN5</f>
        <v>66593</v>
      </c>
      <c r="AP5" s="344">
        <v>133890</v>
      </c>
      <c r="AQ5" s="58">
        <v>67739</v>
      </c>
      <c r="AR5" s="56">
        <f>AS5-AQ5</f>
        <v>103212</v>
      </c>
      <c r="AS5" s="57">
        <f>AT5-AP5</f>
        <v>170951</v>
      </c>
      <c r="AT5" s="59">
        <v>304841</v>
      </c>
    </row>
    <row r="6" spans="2:46" ht="13.5" customHeight="1">
      <c r="B6" s="673"/>
      <c r="C6" s="60" t="s">
        <v>119</v>
      </c>
      <c r="D6" s="61"/>
      <c r="E6" s="62">
        <v>743</v>
      </c>
      <c r="F6" s="63">
        <f t="shared" ref="F6:F38" si="0">G6-E6</f>
        <v>820</v>
      </c>
      <c r="G6" s="64">
        <v>1563</v>
      </c>
      <c r="H6" s="65">
        <v>465</v>
      </c>
      <c r="I6" s="63">
        <f>J6-H6</f>
        <v>761</v>
      </c>
      <c r="J6" s="64">
        <f>K6-G6</f>
        <v>1226</v>
      </c>
      <c r="K6" s="66">
        <v>2789</v>
      </c>
      <c r="L6" s="62">
        <v>461</v>
      </c>
      <c r="M6" s="63">
        <f t="shared" ref="M6:M26" si="1">N6-L6</f>
        <v>643</v>
      </c>
      <c r="N6" s="345">
        <v>1104</v>
      </c>
      <c r="O6" s="65">
        <v>548</v>
      </c>
      <c r="P6" s="63">
        <f>Q6-O6</f>
        <v>829</v>
      </c>
      <c r="Q6" s="64">
        <f>R6-N6</f>
        <v>1377</v>
      </c>
      <c r="R6" s="66">
        <v>2481</v>
      </c>
      <c r="S6" s="62">
        <v>580</v>
      </c>
      <c r="T6" s="63">
        <f t="shared" ref="T6:T36" si="2">U6-S6</f>
        <v>864</v>
      </c>
      <c r="U6" s="345">
        <v>1444</v>
      </c>
      <c r="V6" s="65">
        <f>2241-U6</f>
        <v>797</v>
      </c>
      <c r="W6" s="63">
        <f>X6-V6</f>
        <v>962</v>
      </c>
      <c r="X6" s="64">
        <f>Y6-U6</f>
        <v>1759</v>
      </c>
      <c r="Y6" s="66">
        <v>3203</v>
      </c>
      <c r="Z6" s="62">
        <v>1204</v>
      </c>
      <c r="AA6" s="63">
        <f t="shared" ref="AA6:AA38" si="3">AB6-Z6</f>
        <v>982</v>
      </c>
      <c r="AB6" s="345">
        <v>2186</v>
      </c>
      <c r="AC6" s="65">
        <v>857</v>
      </c>
      <c r="AD6" s="63">
        <f>AE6-AC6</f>
        <v>1146</v>
      </c>
      <c r="AE6" s="64">
        <f>AF6-AB6</f>
        <v>2003</v>
      </c>
      <c r="AF6" s="66">
        <v>4189</v>
      </c>
      <c r="AG6" s="62">
        <v>1422</v>
      </c>
      <c r="AH6" s="63">
        <f t="shared" ref="AH6:AH38" si="4">AI6-AG6</f>
        <v>1005</v>
      </c>
      <c r="AI6" s="345">
        <v>2427</v>
      </c>
      <c r="AJ6" s="65">
        <v>860</v>
      </c>
      <c r="AK6" s="63">
        <f>AL6-AJ6</f>
        <v>1185</v>
      </c>
      <c r="AL6" s="64">
        <f>AM6-AI6</f>
        <v>2045</v>
      </c>
      <c r="AM6" s="66">
        <v>4472</v>
      </c>
      <c r="AN6" s="62">
        <v>834</v>
      </c>
      <c r="AO6" s="63">
        <f t="shared" ref="AO6:AO36" si="5">AP6-AN6</f>
        <v>1106</v>
      </c>
      <c r="AP6" s="345">
        <v>1940</v>
      </c>
      <c r="AQ6" s="65">
        <v>908</v>
      </c>
      <c r="AR6" s="63">
        <f>AS6-AQ6</f>
        <v>1168</v>
      </c>
      <c r="AS6" s="64">
        <f>AT6-AP6</f>
        <v>2076</v>
      </c>
      <c r="AT6" s="66">
        <v>4016</v>
      </c>
    </row>
    <row r="7" spans="2:46" ht="13.5" customHeight="1">
      <c r="B7" s="673"/>
      <c r="C7" s="60" t="s">
        <v>120</v>
      </c>
      <c r="D7" s="61"/>
      <c r="E7" s="62">
        <v>45474</v>
      </c>
      <c r="F7" s="63">
        <f t="shared" si="0"/>
        <v>60795</v>
      </c>
      <c r="G7" s="64">
        <v>106269</v>
      </c>
      <c r="H7" s="65">
        <v>59344</v>
      </c>
      <c r="I7" s="63">
        <f>J7-H7</f>
        <v>97884</v>
      </c>
      <c r="J7" s="64">
        <f>K7-G7</f>
        <v>157228</v>
      </c>
      <c r="K7" s="66">
        <v>263497</v>
      </c>
      <c r="L7" s="62">
        <v>47161</v>
      </c>
      <c r="M7" s="63">
        <f t="shared" si="1"/>
        <v>62819</v>
      </c>
      <c r="N7" s="345">
        <v>109980</v>
      </c>
      <c r="O7" s="65">
        <v>65671</v>
      </c>
      <c r="P7" s="63">
        <f>Q7-O7</f>
        <v>94009</v>
      </c>
      <c r="Q7" s="64">
        <f>R7-N7</f>
        <v>159680</v>
      </c>
      <c r="R7" s="66">
        <v>269660</v>
      </c>
      <c r="S7" s="62">
        <v>51626</v>
      </c>
      <c r="T7" s="63">
        <f t="shared" si="2"/>
        <v>65995</v>
      </c>
      <c r="U7" s="345">
        <v>117621</v>
      </c>
      <c r="V7" s="65">
        <f>186315-U7</f>
        <v>68694</v>
      </c>
      <c r="W7" s="63">
        <f>X7-V7</f>
        <v>109923</v>
      </c>
      <c r="X7" s="64">
        <f>Y7-U7</f>
        <v>178617</v>
      </c>
      <c r="Y7" s="66">
        <v>296238</v>
      </c>
      <c r="Z7" s="62">
        <v>52621</v>
      </c>
      <c r="AA7" s="63">
        <f t="shared" si="3"/>
        <v>69878</v>
      </c>
      <c r="AB7" s="345">
        <v>122499</v>
      </c>
      <c r="AC7" s="65">
        <v>69075</v>
      </c>
      <c r="AD7" s="63">
        <f>AE7-AC7</f>
        <v>116216</v>
      </c>
      <c r="AE7" s="64">
        <f>AF7-AB7</f>
        <v>185291</v>
      </c>
      <c r="AF7" s="66">
        <v>307790</v>
      </c>
      <c r="AG7" s="62">
        <v>56266</v>
      </c>
      <c r="AH7" s="63">
        <f t="shared" si="4"/>
        <v>84255</v>
      </c>
      <c r="AI7" s="345">
        <v>140521</v>
      </c>
      <c r="AJ7" s="65">
        <v>82548</v>
      </c>
      <c r="AK7" s="63">
        <f>AL7-AJ7</f>
        <v>133909</v>
      </c>
      <c r="AL7" s="64">
        <f>AM7-AI7</f>
        <v>216457</v>
      </c>
      <c r="AM7" s="66">
        <v>356978</v>
      </c>
      <c r="AN7" s="62">
        <v>68131</v>
      </c>
      <c r="AO7" s="63">
        <f t="shared" si="5"/>
        <v>67700</v>
      </c>
      <c r="AP7" s="345">
        <v>135831</v>
      </c>
      <c r="AQ7" s="65">
        <v>68647</v>
      </c>
      <c r="AR7" s="63">
        <f>AS7-AQ7</f>
        <v>104380</v>
      </c>
      <c r="AS7" s="64">
        <f>AT7-AP7</f>
        <v>173027</v>
      </c>
      <c r="AT7" s="66">
        <v>308858</v>
      </c>
    </row>
    <row r="8" spans="2:46" ht="13.5" customHeight="1">
      <c r="B8" s="673"/>
      <c r="C8" s="67" t="s">
        <v>16</v>
      </c>
      <c r="D8" s="68"/>
      <c r="E8" s="69">
        <v>-1598</v>
      </c>
      <c r="F8" s="70">
        <f t="shared" si="0"/>
        <v>2914</v>
      </c>
      <c r="G8" s="71">
        <v>1316</v>
      </c>
      <c r="H8" s="72">
        <v>2770</v>
      </c>
      <c r="I8" s="70">
        <f>J8-H8</f>
        <v>10647</v>
      </c>
      <c r="J8" s="71">
        <f>K8-G8</f>
        <v>13417</v>
      </c>
      <c r="K8" s="73">
        <v>14733</v>
      </c>
      <c r="L8" s="69">
        <v>1471</v>
      </c>
      <c r="M8" s="70">
        <f t="shared" si="1"/>
        <v>2948</v>
      </c>
      <c r="N8" s="346">
        <v>4419</v>
      </c>
      <c r="O8" s="72">
        <v>4478</v>
      </c>
      <c r="P8" s="70">
        <f>Q8-O8</f>
        <v>9812</v>
      </c>
      <c r="Q8" s="71">
        <f>R8-N8</f>
        <v>14290</v>
      </c>
      <c r="R8" s="73">
        <v>18709</v>
      </c>
      <c r="S8" s="69">
        <v>1356</v>
      </c>
      <c r="T8" s="70">
        <f t="shared" si="2"/>
        <v>3218</v>
      </c>
      <c r="U8" s="346">
        <v>4574</v>
      </c>
      <c r="V8" s="72">
        <f>9345-U8</f>
        <v>4771</v>
      </c>
      <c r="W8" s="70">
        <f>X8-V8</f>
        <v>14470</v>
      </c>
      <c r="X8" s="71">
        <f>Y8-U8</f>
        <v>19241</v>
      </c>
      <c r="Y8" s="73">
        <v>23815</v>
      </c>
      <c r="Z8" s="69">
        <v>497</v>
      </c>
      <c r="AA8" s="70">
        <f t="shared" si="3"/>
        <v>3938</v>
      </c>
      <c r="AB8" s="346">
        <v>4435</v>
      </c>
      <c r="AC8" s="72">
        <v>5652</v>
      </c>
      <c r="AD8" s="70">
        <f>AE8-AC8</f>
        <v>13329</v>
      </c>
      <c r="AE8" s="71">
        <f>AF8-AB8</f>
        <v>18981</v>
      </c>
      <c r="AF8" s="73">
        <v>23416</v>
      </c>
      <c r="AG8" s="69">
        <v>-536</v>
      </c>
      <c r="AH8" s="70">
        <f t="shared" si="4"/>
        <v>3757</v>
      </c>
      <c r="AI8" s="346">
        <v>3221</v>
      </c>
      <c r="AJ8" s="72">
        <v>7019</v>
      </c>
      <c r="AK8" s="70">
        <f>AL8-AJ8</f>
        <v>15680</v>
      </c>
      <c r="AL8" s="71">
        <f>AM8-AI8</f>
        <v>22699</v>
      </c>
      <c r="AM8" s="73">
        <v>25920</v>
      </c>
      <c r="AN8" s="69">
        <v>3505</v>
      </c>
      <c r="AO8" s="70">
        <f t="shared" si="5"/>
        <v>200</v>
      </c>
      <c r="AP8" s="346">
        <v>3705</v>
      </c>
      <c r="AQ8" s="72">
        <v>2370</v>
      </c>
      <c r="AR8" s="70">
        <f>AS8-AQ8</f>
        <v>10458</v>
      </c>
      <c r="AS8" s="71">
        <f>AT8-AP8</f>
        <v>12828</v>
      </c>
      <c r="AT8" s="73">
        <v>16533</v>
      </c>
    </row>
    <row r="9" spans="2:46" ht="13.5" customHeight="1">
      <c r="B9" s="673"/>
      <c r="C9" s="60" t="s">
        <v>121</v>
      </c>
      <c r="D9" s="61"/>
      <c r="E9" s="62"/>
      <c r="F9" s="63">
        <f t="shared" si="0"/>
        <v>0</v>
      </c>
      <c r="G9" s="64"/>
      <c r="H9" s="65"/>
      <c r="I9" s="63"/>
      <c r="J9" s="64"/>
      <c r="K9" s="66">
        <v>155351</v>
      </c>
      <c r="L9" s="62"/>
      <c r="M9" s="63">
        <f t="shared" si="1"/>
        <v>0</v>
      </c>
      <c r="N9" s="345"/>
      <c r="O9" s="65"/>
      <c r="P9" s="63"/>
      <c r="Q9" s="64"/>
      <c r="R9" s="66">
        <v>165302</v>
      </c>
      <c r="S9" s="62"/>
      <c r="T9" s="63"/>
      <c r="U9" s="345"/>
      <c r="V9" s="65"/>
      <c r="W9" s="63"/>
      <c r="X9" s="64"/>
      <c r="Y9" s="66">
        <v>183527</v>
      </c>
      <c r="Z9" s="62"/>
      <c r="AA9" s="63">
        <f t="shared" si="3"/>
        <v>0</v>
      </c>
      <c r="AB9" s="345"/>
      <c r="AC9" s="65"/>
      <c r="AD9" s="63"/>
      <c r="AE9" s="64"/>
      <c r="AF9" s="66">
        <v>208778</v>
      </c>
      <c r="AG9" s="62"/>
      <c r="AH9" s="63">
        <f t="shared" si="4"/>
        <v>0</v>
      </c>
      <c r="AI9" s="345"/>
      <c r="AJ9" s="65"/>
      <c r="AK9" s="63"/>
      <c r="AL9" s="64"/>
      <c r="AM9" s="66">
        <v>223571</v>
      </c>
      <c r="AN9" s="62"/>
      <c r="AO9" s="63">
        <f t="shared" si="5"/>
        <v>0</v>
      </c>
      <c r="AP9" s="345"/>
      <c r="AQ9" s="65"/>
      <c r="AR9" s="63"/>
      <c r="AS9" s="64"/>
      <c r="AT9" s="66">
        <v>208595</v>
      </c>
    </row>
    <row r="10" spans="2:46" ht="13.5" customHeight="1" thickBot="1">
      <c r="B10" s="674"/>
      <c r="C10" s="98" t="s">
        <v>91</v>
      </c>
      <c r="D10" s="99"/>
      <c r="E10" s="81"/>
      <c r="F10" s="82">
        <f t="shared" si="0"/>
        <v>0</v>
      </c>
      <c r="G10" s="83"/>
      <c r="H10" s="84"/>
      <c r="I10" s="82"/>
      <c r="J10" s="83"/>
      <c r="K10" s="85">
        <v>5173</v>
      </c>
      <c r="L10" s="81"/>
      <c r="M10" s="82">
        <f t="shared" si="1"/>
        <v>0</v>
      </c>
      <c r="N10" s="347"/>
      <c r="O10" s="84"/>
      <c r="P10" s="82"/>
      <c r="Q10" s="83"/>
      <c r="R10" s="85">
        <v>5057</v>
      </c>
      <c r="S10" s="81"/>
      <c r="T10" s="82"/>
      <c r="U10" s="347"/>
      <c r="V10" s="84"/>
      <c r="W10" s="82"/>
      <c r="X10" s="83"/>
      <c r="Y10" s="85">
        <v>4913</v>
      </c>
      <c r="Z10" s="81"/>
      <c r="AA10" s="82">
        <f t="shared" si="3"/>
        <v>0</v>
      </c>
      <c r="AB10" s="347"/>
      <c r="AC10" s="84"/>
      <c r="AD10" s="82"/>
      <c r="AE10" s="83"/>
      <c r="AF10" s="85">
        <v>5365</v>
      </c>
      <c r="AG10" s="81"/>
      <c r="AH10" s="82">
        <f t="shared" si="4"/>
        <v>0</v>
      </c>
      <c r="AI10" s="347"/>
      <c r="AJ10" s="84"/>
      <c r="AK10" s="82"/>
      <c r="AL10" s="83"/>
      <c r="AM10" s="85">
        <v>6254</v>
      </c>
      <c r="AN10" s="81"/>
      <c r="AO10" s="82">
        <f t="shared" si="5"/>
        <v>0</v>
      </c>
      <c r="AP10" s="347"/>
      <c r="AQ10" s="84"/>
      <c r="AR10" s="82"/>
      <c r="AS10" s="83"/>
      <c r="AT10" s="85">
        <v>6461</v>
      </c>
    </row>
    <row r="11" spans="2:46" ht="13.5" customHeight="1">
      <c r="B11" s="670" t="s">
        <v>122</v>
      </c>
      <c r="C11" s="330" t="s">
        <v>15</v>
      </c>
      <c r="D11" s="331"/>
      <c r="E11" s="86">
        <v>28605</v>
      </c>
      <c r="F11" s="87">
        <f t="shared" si="0"/>
        <v>30446</v>
      </c>
      <c r="G11" s="88">
        <v>59051</v>
      </c>
      <c r="H11" s="89">
        <v>27395</v>
      </c>
      <c r="I11" s="87">
        <f>J11-H11</f>
        <v>38532</v>
      </c>
      <c r="J11" s="88">
        <f>K11-G11</f>
        <v>65927</v>
      </c>
      <c r="K11" s="90">
        <v>124978</v>
      </c>
      <c r="L11" s="86">
        <v>26944</v>
      </c>
      <c r="M11" s="87">
        <f t="shared" si="1"/>
        <v>26280</v>
      </c>
      <c r="N11" s="348">
        <v>53224</v>
      </c>
      <c r="O11" s="89">
        <v>24608</v>
      </c>
      <c r="P11" s="87">
        <f>Q11-O11</f>
        <v>29593</v>
      </c>
      <c r="Q11" s="88">
        <f>R11-N11</f>
        <v>54201</v>
      </c>
      <c r="R11" s="90">
        <v>107425</v>
      </c>
      <c r="S11" s="86">
        <v>28483</v>
      </c>
      <c r="T11" s="87">
        <f t="shared" si="2"/>
        <v>25286</v>
      </c>
      <c r="U11" s="348">
        <v>53769</v>
      </c>
      <c r="V11" s="89">
        <f>81545-U11</f>
        <v>27776</v>
      </c>
      <c r="W11" s="87">
        <f>X11-V11</f>
        <v>29834</v>
      </c>
      <c r="X11" s="88">
        <f>Y11-U11</f>
        <v>57610</v>
      </c>
      <c r="Y11" s="90">
        <v>111379</v>
      </c>
      <c r="Z11" s="86">
        <v>28041</v>
      </c>
      <c r="AA11" s="87">
        <f t="shared" si="3"/>
        <v>29241</v>
      </c>
      <c r="AB11" s="348">
        <v>57282</v>
      </c>
      <c r="AC11" s="89">
        <v>31891</v>
      </c>
      <c r="AD11" s="87">
        <f>AE11-AC11</f>
        <v>35658</v>
      </c>
      <c r="AE11" s="88">
        <f>AF11-AB11</f>
        <v>67549</v>
      </c>
      <c r="AF11" s="90">
        <v>124831</v>
      </c>
      <c r="AG11" s="86">
        <v>31223</v>
      </c>
      <c r="AH11" s="87">
        <f t="shared" si="4"/>
        <v>30390</v>
      </c>
      <c r="AI11" s="348">
        <v>61613</v>
      </c>
      <c r="AJ11" s="89">
        <v>32883</v>
      </c>
      <c r="AK11" s="87">
        <f>AL11-AJ11</f>
        <v>34775</v>
      </c>
      <c r="AL11" s="88">
        <f>AM11-AI11</f>
        <v>67658</v>
      </c>
      <c r="AM11" s="90">
        <v>129271</v>
      </c>
      <c r="AN11" s="86">
        <v>28897</v>
      </c>
      <c r="AO11" s="87">
        <f t="shared" si="5"/>
        <v>30187</v>
      </c>
      <c r="AP11" s="348">
        <v>59084</v>
      </c>
      <c r="AQ11" s="89">
        <v>32832</v>
      </c>
      <c r="AR11" s="87">
        <f>AS11-AQ11</f>
        <v>32731</v>
      </c>
      <c r="AS11" s="88">
        <f>AT11-AP11</f>
        <v>65563</v>
      </c>
      <c r="AT11" s="90">
        <v>124647</v>
      </c>
    </row>
    <row r="12" spans="2:46" ht="13.5" customHeight="1">
      <c r="B12" s="670"/>
      <c r="C12" s="60" t="s">
        <v>119</v>
      </c>
      <c r="D12" s="61"/>
      <c r="E12" s="62">
        <v>1129</v>
      </c>
      <c r="F12" s="63">
        <f t="shared" si="0"/>
        <v>1180</v>
      </c>
      <c r="G12" s="64">
        <v>2309</v>
      </c>
      <c r="H12" s="65">
        <v>1147</v>
      </c>
      <c r="I12" s="63">
        <f>J12-H12</f>
        <v>1294</v>
      </c>
      <c r="J12" s="64">
        <f>K12-G12</f>
        <v>2441</v>
      </c>
      <c r="K12" s="66">
        <v>4750</v>
      </c>
      <c r="L12" s="62">
        <v>995</v>
      </c>
      <c r="M12" s="63">
        <f t="shared" si="1"/>
        <v>1289</v>
      </c>
      <c r="N12" s="345">
        <v>2284</v>
      </c>
      <c r="O12" s="65">
        <v>1192</v>
      </c>
      <c r="P12" s="63">
        <f>Q12-O12</f>
        <v>1557</v>
      </c>
      <c r="Q12" s="64">
        <f>R12-N12</f>
        <v>2749</v>
      </c>
      <c r="R12" s="66">
        <v>5033</v>
      </c>
      <c r="S12" s="62">
        <v>1293</v>
      </c>
      <c r="T12" s="63">
        <f t="shared" si="2"/>
        <v>1502</v>
      </c>
      <c r="U12" s="345">
        <v>2795</v>
      </c>
      <c r="V12" s="65">
        <f>4170-U12</f>
        <v>1375</v>
      </c>
      <c r="W12" s="63">
        <f>X12-V12</f>
        <v>1499</v>
      </c>
      <c r="X12" s="64">
        <f>Y12-U12</f>
        <v>2874</v>
      </c>
      <c r="Y12" s="66">
        <v>5669</v>
      </c>
      <c r="Z12" s="62">
        <v>1036</v>
      </c>
      <c r="AA12" s="63">
        <f t="shared" si="3"/>
        <v>1196</v>
      </c>
      <c r="AB12" s="345">
        <v>2232</v>
      </c>
      <c r="AC12" s="65">
        <v>1356</v>
      </c>
      <c r="AD12" s="63">
        <f>AE12-AC12</f>
        <v>1460</v>
      </c>
      <c r="AE12" s="64">
        <f>AF12-AB12</f>
        <v>2816</v>
      </c>
      <c r="AF12" s="66">
        <v>5048</v>
      </c>
      <c r="AG12" s="62">
        <v>1212</v>
      </c>
      <c r="AH12" s="63">
        <f t="shared" si="4"/>
        <v>1334</v>
      </c>
      <c r="AI12" s="345">
        <v>2546</v>
      </c>
      <c r="AJ12" s="65">
        <v>1373</v>
      </c>
      <c r="AK12" s="63">
        <f>AL12-AJ12</f>
        <v>1526</v>
      </c>
      <c r="AL12" s="64">
        <f>AM12-AI12</f>
        <v>2899</v>
      </c>
      <c r="AM12" s="66">
        <v>5445</v>
      </c>
      <c r="AN12" s="62">
        <v>1356</v>
      </c>
      <c r="AO12" s="63">
        <f t="shared" si="5"/>
        <v>1284</v>
      </c>
      <c r="AP12" s="345">
        <v>2640</v>
      </c>
      <c r="AQ12" s="65">
        <v>1434</v>
      </c>
      <c r="AR12" s="63">
        <f>AS12-AQ12</f>
        <v>1506</v>
      </c>
      <c r="AS12" s="64">
        <f>AT12-AP12</f>
        <v>2940</v>
      </c>
      <c r="AT12" s="66">
        <v>5580</v>
      </c>
    </row>
    <row r="13" spans="2:46" ht="13.5" customHeight="1">
      <c r="B13" s="670"/>
      <c r="C13" s="60" t="s">
        <v>120</v>
      </c>
      <c r="D13" s="61"/>
      <c r="E13" s="62">
        <v>29734</v>
      </c>
      <c r="F13" s="63">
        <f t="shared" si="0"/>
        <v>31627</v>
      </c>
      <c r="G13" s="64">
        <v>61361</v>
      </c>
      <c r="H13" s="65">
        <v>28543</v>
      </c>
      <c r="I13" s="63">
        <f>J13-H13</f>
        <v>39825</v>
      </c>
      <c r="J13" s="64">
        <f>K13-G13</f>
        <v>68368</v>
      </c>
      <c r="K13" s="66">
        <v>129729</v>
      </c>
      <c r="L13" s="62">
        <v>27940</v>
      </c>
      <c r="M13" s="63">
        <f t="shared" si="1"/>
        <v>27569</v>
      </c>
      <c r="N13" s="345">
        <v>55509</v>
      </c>
      <c r="O13" s="65">
        <v>25800</v>
      </c>
      <c r="P13" s="63">
        <f>Q13-O13</f>
        <v>31149</v>
      </c>
      <c r="Q13" s="64">
        <f>R13-N13</f>
        <v>56949</v>
      </c>
      <c r="R13" s="66">
        <v>112458</v>
      </c>
      <c r="S13" s="62">
        <v>29777</v>
      </c>
      <c r="T13" s="63">
        <f t="shared" si="2"/>
        <v>26787</v>
      </c>
      <c r="U13" s="345">
        <v>56564</v>
      </c>
      <c r="V13" s="65">
        <f>85715-U13</f>
        <v>29151</v>
      </c>
      <c r="W13" s="63">
        <f>X13-V13</f>
        <v>31334</v>
      </c>
      <c r="X13" s="64">
        <f>Y13-U13</f>
        <v>60485</v>
      </c>
      <c r="Y13" s="66">
        <v>117049</v>
      </c>
      <c r="Z13" s="62">
        <v>29078</v>
      </c>
      <c r="AA13" s="63">
        <f t="shared" si="3"/>
        <v>30437</v>
      </c>
      <c r="AB13" s="345">
        <v>59515</v>
      </c>
      <c r="AC13" s="65">
        <v>33247</v>
      </c>
      <c r="AD13" s="63">
        <f>AE13-AC13</f>
        <v>37117</v>
      </c>
      <c r="AE13" s="64">
        <f>AF13-AB13</f>
        <v>70364</v>
      </c>
      <c r="AF13" s="66">
        <v>129879</v>
      </c>
      <c r="AG13" s="62">
        <v>32435</v>
      </c>
      <c r="AH13" s="63">
        <f t="shared" si="4"/>
        <v>31724</v>
      </c>
      <c r="AI13" s="345">
        <v>64159</v>
      </c>
      <c r="AJ13" s="65">
        <v>34256</v>
      </c>
      <c r="AK13" s="63">
        <f>AL13-AJ13</f>
        <v>36302</v>
      </c>
      <c r="AL13" s="64">
        <f>AM13-AI13</f>
        <v>70558</v>
      </c>
      <c r="AM13" s="66">
        <v>134717</v>
      </c>
      <c r="AN13" s="62">
        <v>30253</v>
      </c>
      <c r="AO13" s="63">
        <f t="shared" si="5"/>
        <v>31471</v>
      </c>
      <c r="AP13" s="345">
        <v>61724</v>
      </c>
      <c r="AQ13" s="65">
        <v>34267</v>
      </c>
      <c r="AR13" s="63">
        <f>AS13-AQ13</f>
        <v>34237</v>
      </c>
      <c r="AS13" s="64">
        <f>AT13-AP13</f>
        <v>68504</v>
      </c>
      <c r="AT13" s="66">
        <v>130228</v>
      </c>
    </row>
    <row r="14" spans="2:46" ht="13.5" customHeight="1">
      <c r="B14" s="670"/>
      <c r="C14" s="67" t="s">
        <v>16</v>
      </c>
      <c r="D14" s="68"/>
      <c r="E14" s="69">
        <v>-3753</v>
      </c>
      <c r="F14" s="70">
        <f t="shared" si="0"/>
        <v>-478</v>
      </c>
      <c r="G14" s="71">
        <v>-4231</v>
      </c>
      <c r="H14" s="72">
        <v>-1577</v>
      </c>
      <c r="I14" s="70">
        <f>J14-H14</f>
        <v>1234</v>
      </c>
      <c r="J14" s="71">
        <f>K14-G14</f>
        <v>-343</v>
      </c>
      <c r="K14" s="73">
        <v>-4574</v>
      </c>
      <c r="L14" s="69">
        <v>-804</v>
      </c>
      <c r="M14" s="70">
        <f t="shared" si="1"/>
        <v>-5348</v>
      </c>
      <c r="N14" s="346">
        <v>-6152</v>
      </c>
      <c r="O14" s="72">
        <v>1818</v>
      </c>
      <c r="P14" s="70">
        <f>Q14-O14</f>
        <v>-9</v>
      </c>
      <c r="Q14" s="71">
        <f>R14-N14</f>
        <v>1809</v>
      </c>
      <c r="R14" s="73">
        <v>-4343</v>
      </c>
      <c r="S14" s="69">
        <v>-3025</v>
      </c>
      <c r="T14" s="70">
        <f t="shared" si="2"/>
        <v>-4182</v>
      </c>
      <c r="U14" s="346">
        <v>-7207</v>
      </c>
      <c r="V14" s="72">
        <f>-9034-U14</f>
        <v>-1827</v>
      </c>
      <c r="W14" s="70">
        <f>X14-V14</f>
        <v>197</v>
      </c>
      <c r="X14" s="71">
        <f>Y14-U14</f>
        <v>-1630</v>
      </c>
      <c r="Y14" s="73">
        <v>-8837</v>
      </c>
      <c r="Z14" s="69">
        <v>-1874</v>
      </c>
      <c r="AA14" s="70">
        <f t="shared" si="3"/>
        <v>1263</v>
      </c>
      <c r="AB14" s="346">
        <v>-611</v>
      </c>
      <c r="AC14" s="72">
        <v>1947</v>
      </c>
      <c r="AD14" s="70">
        <f>AE14-AC14</f>
        <v>3789</v>
      </c>
      <c r="AE14" s="71">
        <f>AF14-AB14</f>
        <v>5736</v>
      </c>
      <c r="AF14" s="73">
        <v>5125</v>
      </c>
      <c r="AG14" s="69">
        <v>2315</v>
      </c>
      <c r="AH14" s="70">
        <f t="shared" si="4"/>
        <v>1685</v>
      </c>
      <c r="AI14" s="346">
        <v>4000</v>
      </c>
      <c r="AJ14" s="72">
        <v>1818</v>
      </c>
      <c r="AK14" s="70">
        <f>AL14-AJ14</f>
        <v>902</v>
      </c>
      <c r="AL14" s="71">
        <f>AM14-AI14</f>
        <v>2720</v>
      </c>
      <c r="AM14" s="73">
        <v>6720</v>
      </c>
      <c r="AN14" s="69">
        <v>198</v>
      </c>
      <c r="AO14" s="70">
        <f t="shared" si="5"/>
        <v>-690</v>
      </c>
      <c r="AP14" s="346">
        <v>-492</v>
      </c>
      <c r="AQ14" s="72">
        <v>1438</v>
      </c>
      <c r="AR14" s="70">
        <f>AS14-AQ14</f>
        <v>480</v>
      </c>
      <c r="AS14" s="71">
        <f>AT14-AP14</f>
        <v>1918</v>
      </c>
      <c r="AT14" s="73">
        <v>1426</v>
      </c>
    </row>
    <row r="15" spans="2:46" ht="13.5" customHeight="1">
      <c r="B15" s="670"/>
      <c r="C15" s="60" t="s">
        <v>121</v>
      </c>
      <c r="D15" s="61"/>
      <c r="E15" s="62"/>
      <c r="F15" s="63">
        <f t="shared" si="0"/>
        <v>0</v>
      </c>
      <c r="G15" s="64"/>
      <c r="H15" s="65"/>
      <c r="I15" s="63"/>
      <c r="J15" s="64"/>
      <c r="K15" s="66">
        <v>82840</v>
      </c>
      <c r="L15" s="62"/>
      <c r="M15" s="63">
        <f t="shared" si="1"/>
        <v>0</v>
      </c>
      <c r="N15" s="345"/>
      <c r="O15" s="383"/>
      <c r="P15" s="63"/>
      <c r="Q15" s="64"/>
      <c r="R15" s="66">
        <v>80372</v>
      </c>
      <c r="S15" s="62"/>
      <c r="T15" s="63"/>
      <c r="U15" s="345"/>
      <c r="V15" s="65"/>
      <c r="W15" s="63"/>
      <c r="X15" s="64"/>
      <c r="Y15" s="66">
        <v>73673</v>
      </c>
      <c r="Z15" s="62"/>
      <c r="AA15" s="63">
        <f t="shared" si="3"/>
        <v>0</v>
      </c>
      <c r="AB15" s="345"/>
      <c r="AC15" s="65"/>
      <c r="AD15" s="63"/>
      <c r="AE15" s="64"/>
      <c r="AF15" s="66">
        <v>75154</v>
      </c>
      <c r="AG15" s="62"/>
      <c r="AH15" s="63">
        <f t="shared" si="4"/>
        <v>0</v>
      </c>
      <c r="AI15" s="345"/>
      <c r="AJ15" s="65"/>
      <c r="AK15" s="63"/>
      <c r="AL15" s="64"/>
      <c r="AM15" s="66">
        <v>75272</v>
      </c>
      <c r="AN15" s="62"/>
      <c r="AO15" s="63">
        <f t="shared" si="5"/>
        <v>0</v>
      </c>
      <c r="AP15" s="345"/>
      <c r="AQ15" s="65"/>
      <c r="AR15" s="63"/>
      <c r="AS15" s="64"/>
      <c r="AT15" s="66">
        <v>71652</v>
      </c>
    </row>
    <row r="16" spans="2:46" ht="13.5" customHeight="1" thickBot="1">
      <c r="B16" s="670"/>
      <c r="C16" s="60" t="s">
        <v>91</v>
      </c>
      <c r="D16" s="61"/>
      <c r="E16" s="62"/>
      <c r="F16" s="63">
        <f t="shared" si="0"/>
        <v>0</v>
      </c>
      <c r="G16" s="64"/>
      <c r="H16" s="65"/>
      <c r="I16" s="63"/>
      <c r="J16" s="64"/>
      <c r="K16" s="66">
        <v>4211</v>
      </c>
      <c r="L16" s="62"/>
      <c r="M16" s="63">
        <f t="shared" si="1"/>
        <v>0</v>
      </c>
      <c r="N16" s="345"/>
      <c r="O16" s="65"/>
      <c r="P16" s="63"/>
      <c r="Q16" s="64"/>
      <c r="R16" s="66">
        <v>3267</v>
      </c>
      <c r="S16" s="62"/>
      <c r="T16" s="63"/>
      <c r="U16" s="345"/>
      <c r="V16" s="65"/>
      <c r="W16" s="63"/>
      <c r="X16" s="64"/>
      <c r="Y16" s="66">
        <v>3921</v>
      </c>
      <c r="Z16" s="62"/>
      <c r="AA16" s="63">
        <f t="shared" si="3"/>
        <v>0</v>
      </c>
      <c r="AB16" s="345"/>
      <c r="AC16" s="65"/>
      <c r="AD16" s="63"/>
      <c r="AE16" s="64"/>
      <c r="AF16" s="66">
        <v>4771</v>
      </c>
      <c r="AG16" s="62"/>
      <c r="AH16" s="63">
        <f t="shared" si="4"/>
        <v>0</v>
      </c>
      <c r="AI16" s="345"/>
      <c r="AJ16" s="65"/>
      <c r="AK16" s="63"/>
      <c r="AL16" s="64"/>
      <c r="AM16" s="66">
        <v>4236</v>
      </c>
      <c r="AN16" s="62"/>
      <c r="AO16" s="63">
        <f t="shared" si="5"/>
        <v>0</v>
      </c>
      <c r="AP16" s="345"/>
      <c r="AQ16" s="65"/>
      <c r="AR16" s="63"/>
      <c r="AS16" s="64"/>
      <c r="AT16" s="66">
        <v>4120</v>
      </c>
    </row>
    <row r="17" spans="2:46" ht="13.5" customHeight="1">
      <c r="B17" s="658" t="s">
        <v>134</v>
      </c>
      <c r="C17" s="53" t="s">
        <v>15</v>
      </c>
      <c r="D17" s="54"/>
      <c r="E17" s="55">
        <f>G17-F17</f>
        <v>6597</v>
      </c>
      <c r="F17" s="56">
        <v>8166</v>
      </c>
      <c r="G17" s="57">
        <v>14763</v>
      </c>
      <c r="H17" s="58">
        <v>7356</v>
      </c>
      <c r="I17" s="56">
        <f>J17-H17</f>
        <v>8916</v>
      </c>
      <c r="J17" s="57">
        <f>K17-G17</f>
        <v>16272</v>
      </c>
      <c r="K17" s="59">
        <v>31035</v>
      </c>
      <c r="L17" s="55">
        <v>6852</v>
      </c>
      <c r="M17" s="56">
        <f t="shared" si="1"/>
        <v>8600</v>
      </c>
      <c r="N17" s="344">
        <v>15452</v>
      </c>
      <c r="O17" s="58">
        <v>7487</v>
      </c>
      <c r="P17" s="56">
        <f>Q17-O17</f>
        <v>8325</v>
      </c>
      <c r="Q17" s="57">
        <f>R17-N17</f>
        <v>15812</v>
      </c>
      <c r="R17" s="59">
        <v>31264</v>
      </c>
      <c r="S17" s="55">
        <v>6708</v>
      </c>
      <c r="T17" s="56">
        <f t="shared" si="2"/>
        <v>8131</v>
      </c>
      <c r="U17" s="344">
        <v>14839</v>
      </c>
      <c r="V17" s="58">
        <f>23200-U17</f>
        <v>8361</v>
      </c>
      <c r="W17" s="56">
        <f>X17-V17</f>
        <v>9465</v>
      </c>
      <c r="X17" s="57">
        <f>Y17-U17</f>
        <v>17826</v>
      </c>
      <c r="Y17" s="59">
        <v>32665</v>
      </c>
      <c r="Z17" s="55">
        <v>7769</v>
      </c>
      <c r="AA17" s="56">
        <f t="shared" si="3"/>
        <v>10216</v>
      </c>
      <c r="AB17" s="344">
        <v>17985</v>
      </c>
      <c r="AC17" s="58">
        <v>8839</v>
      </c>
      <c r="AD17" s="56">
        <f>AE17-AC17</f>
        <v>10287</v>
      </c>
      <c r="AE17" s="57">
        <f>AF17-AB17</f>
        <v>19126</v>
      </c>
      <c r="AF17" s="59">
        <v>37111</v>
      </c>
      <c r="AG17" s="55">
        <v>8932</v>
      </c>
      <c r="AH17" s="56">
        <f t="shared" si="4"/>
        <v>11261</v>
      </c>
      <c r="AI17" s="344">
        <v>20193</v>
      </c>
      <c r="AJ17" s="58">
        <v>9065</v>
      </c>
      <c r="AK17" s="56">
        <f>AL17-AJ17</f>
        <v>11050</v>
      </c>
      <c r="AL17" s="57">
        <f>AM17-AI17</f>
        <v>20115</v>
      </c>
      <c r="AM17" s="59">
        <v>40308</v>
      </c>
      <c r="AN17" s="55">
        <v>9309</v>
      </c>
      <c r="AO17" s="56">
        <f t="shared" si="5"/>
        <v>11263</v>
      </c>
      <c r="AP17" s="344">
        <v>20572</v>
      </c>
      <c r="AQ17" s="58">
        <v>9517</v>
      </c>
      <c r="AR17" s="56">
        <f>AS17-AQ17</f>
        <v>12265</v>
      </c>
      <c r="AS17" s="57">
        <f>AT17-AP17</f>
        <v>21782</v>
      </c>
      <c r="AT17" s="59">
        <v>42354</v>
      </c>
    </row>
    <row r="18" spans="2:46" ht="13.5" customHeight="1">
      <c r="B18" s="659"/>
      <c r="C18" s="60" t="s">
        <v>119</v>
      </c>
      <c r="D18" s="61"/>
      <c r="E18" s="62">
        <f>G18-F18</f>
        <v>31</v>
      </c>
      <c r="F18" s="63">
        <v>32</v>
      </c>
      <c r="G18" s="64">
        <v>63</v>
      </c>
      <c r="H18" s="65">
        <v>25</v>
      </c>
      <c r="I18" s="63">
        <f>J18-H18</f>
        <v>44</v>
      </c>
      <c r="J18" s="64">
        <f>K18-G18</f>
        <v>69</v>
      </c>
      <c r="K18" s="66">
        <v>132</v>
      </c>
      <c r="L18" s="62">
        <v>33</v>
      </c>
      <c r="M18" s="63">
        <f t="shared" si="1"/>
        <v>22</v>
      </c>
      <c r="N18" s="345">
        <v>55</v>
      </c>
      <c r="O18" s="65">
        <v>34</v>
      </c>
      <c r="P18" s="63">
        <f>Q18-O18</f>
        <v>35</v>
      </c>
      <c r="Q18" s="64">
        <f>R18-N18</f>
        <v>69</v>
      </c>
      <c r="R18" s="66">
        <v>124</v>
      </c>
      <c r="S18" s="62">
        <v>23</v>
      </c>
      <c r="T18" s="63">
        <f t="shared" si="2"/>
        <v>45</v>
      </c>
      <c r="U18" s="345">
        <v>68</v>
      </c>
      <c r="V18" s="65">
        <f>98-U18</f>
        <v>30</v>
      </c>
      <c r="W18" s="63">
        <f>X18-V18</f>
        <v>37</v>
      </c>
      <c r="X18" s="64">
        <f>Y18-U18</f>
        <v>67</v>
      </c>
      <c r="Y18" s="66">
        <v>135</v>
      </c>
      <c r="Z18" s="62">
        <v>16</v>
      </c>
      <c r="AA18" s="63">
        <f t="shared" si="3"/>
        <v>71</v>
      </c>
      <c r="AB18" s="345">
        <v>87</v>
      </c>
      <c r="AC18" s="65">
        <v>17</v>
      </c>
      <c r="AD18" s="63">
        <f>AE18-AC18</f>
        <v>33</v>
      </c>
      <c r="AE18" s="64">
        <f>AF18-AB18</f>
        <v>50</v>
      </c>
      <c r="AF18" s="66">
        <v>137</v>
      </c>
      <c r="AG18" s="62">
        <v>80</v>
      </c>
      <c r="AH18" s="63">
        <f t="shared" si="4"/>
        <v>92</v>
      </c>
      <c r="AI18" s="345">
        <v>172</v>
      </c>
      <c r="AJ18" s="65">
        <v>100</v>
      </c>
      <c r="AK18" s="63">
        <f>AL18-AJ18</f>
        <v>115</v>
      </c>
      <c r="AL18" s="64">
        <f>AM18-AI18</f>
        <v>215</v>
      </c>
      <c r="AM18" s="66">
        <v>387</v>
      </c>
      <c r="AN18" s="62">
        <v>97</v>
      </c>
      <c r="AO18" s="63">
        <f t="shared" si="5"/>
        <v>78</v>
      </c>
      <c r="AP18" s="345">
        <v>175</v>
      </c>
      <c r="AQ18" s="65">
        <v>63</v>
      </c>
      <c r="AR18" s="63">
        <f>AS18-AQ18</f>
        <v>70</v>
      </c>
      <c r="AS18" s="64">
        <f>AT18-AP18</f>
        <v>133</v>
      </c>
      <c r="AT18" s="66">
        <v>308</v>
      </c>
    </row>
    <row r="19" spans="2:46" ht="13.5" customHeight="1">
      <c r="B19" s="659"/>
      <c r="C19" s="60" t="s">
        <v>120</v>
      </c>
      <c r="D19" s="61"/>
      <c r="E19" s="62">
        <f>G19-F19</f>
        <v>6628</v>
      </c>
      <c r="F19" s="63">
        <v>8198</v>
      </c>
      <c r="G19" s="64">
        <v>14826</v>
      </c>
      <c r="H19" s="65">
        <v>7381</v>
      </c>
      <c r="I19" s="63">
        <f>J19-H19</f>
        <v>8960</v>
      </c>
      <c r="J19" s="64">
        <f>K19-G19</f>
        <v>16341</v>
      </c>
      <c r="K19" s="66">
        <v>31167</v>
      </c>
      <c r="L19" s="62">
        <v>6885</v>
      </c>
      <c r="M19" s="63">
        <f t="shared" si="1"/>
        <v>8623</v>
      </c>
      <c r="N19" s="345">
        <v>15508</v>
      </c>
      <c r="O19" s="65">
        <v>7521</v>
      </c>
      <c r="P19" s="63">
        <f>Q19-O19</f>
        <v>8360</v>
      </c>
      <c r="Q19" s="64">
        <f>R19-N19</f>
        <v>15881</v>
      </c>
      <c r="R19" s="66">
        <v>31389</v>
      </c>
      <c r="S19" s="62">
        <v>6732</v>
      </c>
      <c r="T19" s="63">
        <f t="shared" si="2"/>
        <v>8176</v>
      </c>
      <c r="U19" s="345">
        <v>14908</v>
      </c>
      <c r="V19" s="65">
        <f>23299-U19</f>
        <v>8391</v>
      </c>
      <c r="W19" s="63">
        <f>X19-V19</f>
        <v>9501</v>
      </c>
      <c r="X19" s="64">
        <f>Y19-U19</f>
        <v>17892</v>
      </c>
      <c r="Y19" s="66">
        <v>32800</v>
      </c>
      <c r="Z19" s="62">
        <v>7786</v>
      </c>
      <c r="AA19" s="63">
        <f t="shared" si="3"/>
        <v>10287</v>
      </c>
      <c r="AB19" s="345">
        <v>18073</v>
      </c>
      <c r="AC19" s="65">
        <v>8856</v>
      </c>
      <c r="AD19" s="63">
        <f>AE19-AC19</f>
        <v>10320</v>
      </c>
      <c r="AE19" s="64">
        <f>AF19-AB19</f>
        <v>19176</v>
      </c>
      <c r="AF19" s="66">
        <v>37249</v>
      </c>
      <c r="AG19" s="62">
        <v>9013</v>
      </c>
      <c r="AH19" s="63">
        <f t="shared" si="4"/>
        <v>11351</v>
      </c>
      <c r="AI19" s="345">
        <v>20364</v>
      </c>
      <c r="AJ19" s="65">
        <v>9166</v>
      </c>
      <c r="AK19" s="63">
        <f>AL19-AJ19</f>
        <v>11166</v>
      </c>
      <c r="AL19" s="64">
        <f>AM19-AI19</f>
        <v>20332</v>
      </c>
      <c r="AM19" s="66">
        <v>40696</v>
      </c>
      <c r="AN19" s="62">
        <v>9407</v>
      </c>
      <c r="AO19" s="63">
        <f t="shared" si="5"/>
        <v>11340</v>
      </c>
      <c r="AP19" s="345">
        <v>20747</v>
      </c>
      <c r="AQ19" s="65">
        <v>9580</v>
      </c>
      <c r="AR19" s="63">
        <f>AS19-AQ19</f>
        <v>12335</v>
      </c>
      <c r="AS19" s="64">
        <f>AT19-AP19</f>
        <v>21915</v>
      </c>
      <c r="AT19" s="66">
        <v>42662</v>
      </c>
    </row>
    <row r="20" spans="2:46" ht="13.5" customHeight="1">
      <c r="B20" s="659"/>
      <c r="C20" s="67" t="s">
        <v>16</v>
      </c>
      <c r="D20" s="68"/>
      <c r="E20" s="69">
        <f>G20-F20</f>
        <v>-8</v>
      </c>
      <c r="F20" s="70">
        <v>503</v>
      </c>
      <c r="G20" s="71">
        <v>495</v>
      </c>
      <c r="H20" s="72">
        <v>167</v>
      </c>
      <c r="I20" s="70">
        <f>J20-H20</f>
        <v>678</v>
      </c>
      <c r="J20" s="71">
        <f>K20-G20</f>
        <v>845</v>
      </c>
      <c r="K20" s="73">
        <v>1340</v>
      </c>
      <c r="L20" s="69">
        <v>129</v>
      </c>
      <c r="M20" s="70">
        <f t="shared" si="1"/>
        <v>394</v>
      </c>
      <c r="N20" s="346">
        <v>523</v>
      </c>
      <c r="O20" s="72">
        <v>293</v>
      </c>
      <c r="P20" s="70">
        <f>Q20-O20</f>
        <v>651</v>
      </c>
      <c r="Q20" s="71">
        <f>R20-N20</f>
        <v>944</v>
      </c>
      <c r="R20" s="73">
        <v>1467</v>
      </c>
      <c r="S20" s="69">
        <v>70</v>
      </c>
      <c r="T20" s="70">
        <f t="shared" si="2"/>
        <v>416</v>
      </c>
      <c r="U20" s="346">
        <v>486</v>
      </c>
      <c r="V20" s="72">
        <f>915-U20</f>
        <v>429</v>
      </c>
      <c r="W20" s="70">
        <f>X20-V20</f>
        <v>654</v>
      </c>
      <c r="X20" s="71">
        <f>Y20-U20</f>
        <v>1083</v>
      </c>
      <c r="Y20" s="73">
        <v>1569</v>
      </c>
      <c r="Z20" s="69">
        <v>-34</v>
      </c>
      <c r="AA20" s="70">
        <f t="shared" si="3"/>
        <v>542</v>
      </c>
      <c r="AB20" s="346">
        <v>508</v>
      </c>
      <c r="AC20" s="72">
        <v>414</v>
      </c>
      <c r="AD20" s="70">
        <f>AE20-AC20</f>
        <v>734</v>
      </c>
      <c r="AE20" s="71">
        <f>AF20-AB20</f>
        <v>1148</v>
      </c>
      <c r="AF20" s="73">
        <v>1656</v>
      </c>
      <c r="AG20" s="69">
        <v>-192</v>
      </c>
      <c r="AH20" s="70">
        <f t="shared" si="4"/>
        <v>767</v>
      </c>
      <c r="AI20" s="346">
        <v>575</v>
      </c>
      <c r="AJ20" s="72">
        <v>328</v>
      </c>
      <c r="AK20" s="70">
        <f>AL20-AJ20</f>
        <v>1124</v>
      </c>
      <c r="AL20" s="71">
        <f>AM20-AI20</f>
        <v>1452</v>
      </c>
      <c r="AM20" s="73">
        <v>2027</v>
      </c>
      <c r="AN20" s="69">
        <v>130</v>
      </c>
      <c r="AO20" s="70">
        <f t="shared" si="5"/>
        <v>671</v>
      </c>
      <c r="AP20" s="346">
        <v>801</v>
      </c>
      <c r="AQ20" s="72">
        <v>323</v>
      </c>
      <c r="AR20" s="70">
        <f>AS20-AQ20</f>
        <v>1160</v>
      </c>
      <c r="AS20" s="71">
        <f>AT20-AP20</f>
        <v>1483</v>
      </c>
      <c r="AT20" s="73">
        <v>2284</v>
      </c>
    </row>
    <row r="21" spans="2:46" ht="13.5" customHeight="1">
      <c r="B21" s="659"/>
      <c r="C21" s="60" t="s">
        <v>121</v>
      </c>
      <c r="D21" s="61"/>
      <c r="E21" s="62"/>
      <c r="F21" s="63">
        <f t="shared" si="0"/>
        <v>0</v>
      </c>
      <c r="G21" s="64"/>
      <c r="H21" s="65"/>
      <c r="I21" s="63"/>
      <c r="J21" s="64"/>
      <c r="K21" s="66">
        <v>23886</v>
      </c>
      <c r="L21" s="62"/>
      <c r="M21" s="63">
        <f t="shared" si="1"/>
        <v>0</v>
      </c>
      <c r="N21" s="345"/>
      <c r="O21" s="65"/>
      <c r="P21" s="63"/>
      <c r="Q21" s="64"/>
      <c r="R21" s="66">
        <v>19883</v>
      </c>
      <c r="S21" s="62"/>
      <c r="T21" s="63"/>
      <c r="U21" s="345"/>
      <c r="V21" s="65"/>
      <c r="W21" s="63"/>
      <c r="X21" s="64"/>
      <c r="Y21" s="66">
        <v>23256</v>
      </c>
      <c r="Z21" s="62"/>
      <c r="AA21" s="63">
        <f t="shared" si="3"/>
        <v>0</v>
      </c>
      <c r="AB21" s="345"/>
      <c r="AC21" s="65"/>
      <c r="AD21" s="63"/>
      <c r="AE21" s="64"/>
      <c r="AF21" s="66">
        <v>25125</v>
      </c>
      <c r="AG21" s="62"/>
      <c r="AH21" s="63">
        <f t="shared" si="4"/>
        <v>0</v>
      </c>
      <c r="AI21" s="345"/>
      <c r="AJ21" s="65"/>
      <c r="AK21" s="63"/>
      <c r="AL21" s="64"/>
      <c r="AM21" s="66">
        <v>26429</v>
      </c>
      <c r="AN21" s="62"/>
      <c r="AO21" s="63">
        <f t="shared" si="5"/>
        <v>0</v>
      </c>
      <c r="AP21" s="345"/>
      <c r="AQ21" s="65"/>
      <c r="AR21" s="63"/>
      <c r="AS21" s="64"/>
      <c r="AT21" s="66">
        <v>31649</v>
      </c>
    </row>
    <row r="22" spans="2:46" ht="13.5" customHeight="1" thickBot="1">
      <c r="B22" s="659"/>
      <c r="C22" s="60" t="s">
        <v>91</v>
      </c>
      <c r="D22" s="61"/>
      <c r="E22" s="62"/>
      <c r="F22" s="63">
        <f t="shared" si="0"/>
        <v>0</v>
      </c>
      <c r="G22" s="64"/>
      <c r="H22" s="65"/>
      <c r="I22" s="63"/>
      <c r="J22" s="64"/>
      <c r="K22" s="66">
        <v>1134</v>
      </c>
      <c r="L22" s="62"/>
      <c r="M22" s="63">
        <f t="shared" si="1"/>
        <v>0</v>
      </c>
      <c r="N22" s="345"/>
      <c r="O22" s="65"/>
      <c r="P22" s="63"/>
      <c r="Q22" s="64"/>
      <c r="R22" s="66">
        <v>980</v>
      </c>
      <c r="S22" s="62"/>
      <c r="T22" s="63"/>
      <c r="U22" s="345"/>
      <c r="V22" s="65"/>
      <c r="W22" s="63"/>
      <c r="X22" s="64"/>
      <c r="Y22" s="66">
        <v>1014</v>
      </c>
      <c r="Z22" s="62"/>
      <c r="AA22" s="63">
        <f t="shared" si="3"/>
        <v>0</v>
      </c>
      <c r="AB22" s="345"/>
      <c r="AC22" s="65"/>
      <c r="AD22" s="63"/>
      <c r="AE22" s="64"/>
      <c r="AF22" s="66">
        <v>937</v>
      </c>
      <c r="AG22" s="62"/>
      <c r="AH22" s="63">
        <f t="shared" si="4"/>
        <v>0</v>
      </c>
      <c r="AI22" s="345"/>
      <c r="AJ22" s="65"/>
      <c r="AK22" s="63"/>
      <c r="AL22" s="64"/>
      <c r="AM22" s="66">
        <v>935</v>
      </c>
      <c r="AN22" s="62"/>
      <c r="AO22" s="63">
        <f t="shared" si="5"/>
        <v>0</v>
      </c>
      <c r="AP22" s="345"/>
      <c r="AQ22" s="65"/>
      <c r="AR22" s="63"/>
      <c r="AS22" s="64"/>
      <c r="AT22" s="66">
        <v>1048</v>
      </c>
    </row>
    <row r="23" spans="2:46" ht="13.5" customHeight="1">
      <c r="B23" s="658" t="s">
        <v>123</v>
      </c>
      <c r="C23" s="53" t="s">
        <v>15</v>
      </c>
      <c r="D23" s="54"/>
      <c r="E23" s="55">
        <f>G23-F23</f>
        <v>3668</v>
      </c>
      <c r="F23" s="56">
        <v>4190</v>
      </c>
      <c r="G23" s="57">
        <v>7858</v>
      </c>
      <c r="H23" s="58">
        <v>3679</v>
      </c>
      <c r="I23" s="56">
        <f>J23-H23</f>
        <v>4391</v>
      </c>
      <c r="J23" s="57">
        <f>K23-G23</f>
        <v>8070</v>
      </c>
      <c r="K23" s="59">
        <v>15928</v>
      </c>
      <c r="L23" s="55">
        <v>3396</v>
      </c>
      <c r="M23" s="56">
        <f t="shared" si="1"/>
        <v>5318</v>
      </c>
      <c r="N23" s="344">
        <v>8714</v>
      </c>
      <c r="O23" s="58">
        <v>4549</v>
      </c>
      <c r="P23" s="56">
        <f>Q23-O23</f>
        <v>4348</v>
      </c>
      <c r="Q23" s="57">
        <f>R23-N23</f>
        <v>8897</v>
      </c>
      <c r="R23" s="59">
        <v>17611</v>
      </c>
      <c r="S23" s="55">
        <v>4911</v>
      </c>
      <c r="T23" s="56">
        <f t="shared" si="2"/>
        <v>3932</v>
      </c>
      <c r="U23" s="344">
        <v>8843</v>
      </c>
      <c r="V23" s="58">
        <f>14867-U23</f>
        <v>6024</v>
      </c>
      <c r="W23" s="56">
        <f>X23-V23</f>
        <v>3877</v>
      </c>
      <c r="X23" s="57">
        <f>Y23-U23</f>
        <v>9901</v>
      </c>
      <c r="Y23" s="59">
        <v>18744</v>
      </c>
      <c r="Z23" s="55">
        <v>3954</v>
      </c>
      <c r="AA23" s="56">
        <f t="shared" si="3"/>
        <v>4463</v>
      </c>
      <c r="AB23" s="344">
        <v>8417</v>
      </c>
      <c r="AC23" s="58">
        <v>4845</v>
      </c>
      <c r="AD23" s="56">
        <f>AE23-AC23</f>
        <v>4307</v>
      </c>
      <c r="AE23" s="57">
        <f>AF23-AB23</f>
        <v>9152</v>
      </c>
      <c r="AF23" s="59">
        <v>17569</v>
      </c>
      <c r="AG23" s="55">
        <v>4121</v>
      </c>
      <c r="AH23" s="56">
        <f t="shared" si="4"/>
        <v>4771</v>
      </c>
      <c r="AI23" s="344">
        <v>8892</v>
      </c>
      <c r="AJ23" s="58">
        <v>4488</v>
      </c>
      <c r="AK23" s="56">
        <f>AL23-AJ23</f>
        <v>4687</v>
      </c>
      <c r="AL23" s="57">
        <f>AM23-AI23</f>
        <v>9175</v>
      </c>
      <c r="AM23" s="59">
        <v>18067</v>
      </c>
      <c r="AN23" s="55">
        <v>4271</v>
      </c>
      <c r="AO23" s="56">
        <f t="shared" si="5"/>
        <v>5183</v>
      </c>
      <c r="AP23" s="344">
        <v>9454</v>
      </c>
      <c r="AQ23" s="58">
        <v>4539</v>
      </c>
      <c r="AR23" s="56">
        <f>AS23-AQ23</f>
        <v>4478</v>
      </c>
      <c r="AS23" s="57">
        <f>AT23-AP23</f>
        <v>9017</v>
      </c>
      <c r="AT23" s="59">
        <v>18471</v>
      </c>
    </row>
    <row r="24" spans="2:46" ht="13.5" customHeight="1">
      <c r="B24" s="659"/>
      <c r="C24" s="60" t="s">
        <v>119</v>
      </c>
      <c r="D24" s="61"/>
      <c r="E24" s="62">
        <f>G24-F24</f>
        <v>4354</v>
      </c>
      <c r="F24" s="63">
        <v>5156</v>
      </c>
      <c r="G24" s="64">
        <v>9510</v>
      </c>
      <c r="H24" s="65">
        <v>4952</v>
      </c>
      <c r="I24" s="63">
        <f>J24-H24</f>
        <v>5536</v>
      </c>
      <c r="J24" s="64">
        <f>K24-G24</f>
        <v>10488</v>
      </c>
      <c r="K24" s="66">
        <v>19998</v>
      </c>
      <c r="L24" s="62">
        <v>5035</v>
      </c>
      <c r="M24" s="63">
        <f t="shared" si="1"/>
        <v>5941</v>
      </c>
      <c r="N24" s="345">
        <v>10976</v>
      </c>
      <c r="O24" s="65">
        <v>5176</v>
      </c>
      <c r="P24" s="63">
        <f>Q24-O24</f>
        <v>6014</v>
      </c>
      <c r="Q24" s="64">
        <f>R24-N24</f>
        <v>11190</v>
      </c>
      <c r="R24" s="66">
        <v>22166</v>
      </c>
      <c r="S24" s="62">
        <v>5275</v>
      </c>
      <c r="T24" s="63">
        <f t="shared" si="2"/>
        <v>5745</v>
      </c>
      <c r="U24" s="345">
        <v>11020</v>
      </c>
      <c r="V24" s="65">
        <f>16408-U24</f>
        <v>5388</v>
      </c>
      <c r="W24" s="63">
        <f>X24-V24</f>
        <v>6338</v>
      </c>
      <c r="X24" s="64">
        <f>Y24-U24</f>
        <v>11726</v>
      </c>
      <c r="Y24" s="66">
        <v>22746</v>
      </c>
      <c r="Z24" s="62">
        <v>5147</v>
      </c>
      <c r="AA24" s="63">
        <f t="shared" si="3"/>
        <v>5473</v>
      </c>
      <c r="AB24" s="345">
        <v>10620</v>
      </c>
      <c r="AC24" s="65">
        <v>4799</v>
      </c>
      <c r="AD24" s="63">
        <f>AE24-AC24</f>
        <v>5680</v>
      </c>
      <c r="AE24" s="64">
        <f>AF24-AB24</f>
        <v>10479</v>
      </c>
      <c r="AF24" s="66">
        <v>21099</v>
      </c>
      <c r="AG24" s="62">
        <v>5491</v>
      </c>
      <c r="AH24" s="63">
        <f t="shared" si="4"/>
        <v>5592</v>
      </c>
      <c r="AI24" s="345">
        <v>11083</v>
      </c>
      <c r="AJ24" s="65">
        <v>5431</v>
      </c>
      <c r="AK24" s="63">
        <f>AL24-AJ24</f>
        <v>6130</v>
      </c>
      <c r="AL24" s="64">
        <f>AM24-AI24</f>
        <v>11561</v>
      </c>
      <c r="AM24" s="66">
        <v>22644</v>
      </c>
      <c r="AN24" s="62">
        <v>5689</v>
      </c>
      <c r="AO24" s="63">
        <f t="shared" si="5"/>
        <v>6701</v>
      </c>
      <c r="AP24" s="345">
        <v>12390</v>
      </c>
      <c r="AQ24" s="65">
        <v>5408</v>
      </c>
      <c r="AR24" s="63">
        <f>AS24-AQ24</f>
        <v>6385</v>
      </c>
      <c r="AS24" s="64">
        <f>AT24-AP24</f>
        <v>11793</v>
      </c>
      <c r="AT24" s="66">
        <v>24183</v>
      </c>
    </row>
    <row r="25" spans="2:46" ht="13.5" customHeight="1">
      <c r="B25" s="659"/>
      <c r="C25" s="60" t="s">
        <v>120</v>
      </c>
      <c r="D25" s="61"/>
      <c r="E25" s="62">
        <f>G25-F25</f>
        <v>8021</v>
      </c>
      <c r="F25" s="63">
        <v>9347</v>
      </c>
      <c r="G25" s="64">
        <v>17368</v>
      </c>
      <c r="H25" s="65">
        <v>8632</v>
      </c>
      <c r="I25" s="63">
        <f>J25-H25</f>
        <v>9926</v>
      </c>
      <c r="J25" s="64">
        <f>K25-G25</f>
        <v>18558</v>
      </c>
      <c r="K25" s="66">
        <v>35926</v>
      </c>
      <c r="L25" s="62">
        <v>8432</v>
      </c>
      <c r="M25" s="63">
        <f t="shared" si="1"/>
        <v>11258</v>
      </c>
      <c r="N25" s="345">
        <v>19690</v>
      </c>
      <c r="O25" s="65">
        <v>9726</v>
      </c>
      <c r="P25" s="63">
        <f>Q25-O25</f>
        <v>10361</v>
      </c>
      <c r="Q25" s="64">
        <f>R25-N25</f>
        <v>20087</v>
      </c>
      <c r="R25" s="66">
        <v>39777</v>
      </c>
      <c r="S25" s="62">
        <v>10187</v>
      </c>
      <c r="T25" s="63">
        <f t="shared" si="2"/>
        <v>9677</v>
      </c>
      <c r="U25" s="345">
        <v>19864</v>
      </c>
      <c r="V25" s="65">
        <f>31276-U25</f>
        <v>11412</v>
      </c>
      <c r="W25" s="63">
        <f>X25-V25</f>
        <v>10214</v>
      </c>
      <c r="X25" s="64">
        <f>Y25-U25</f>
        <v>21626</v>
      </c>
      <c r="Y25" s="66">
        <v>41490</v>
      </c>
      <c r="Z25" s="62">
        <v>9101</v>
      </c>
      <c r="AA25" s="63">
        <f t="shared" si="3"/>
        <v>9937</v>
      </c>
      <c r="AB25" s="345">
        <v>19038</v>
      </c>
      <c r="AC25" s="65">
        <v>9643</v>
      </c>
      <c r="AD25" s="63">
        <f>AE25-AC25</f>
        <v>9988</v>
      </c>
      <c r="AE25" s="64">
        <f>AF25-AB25</f>
        <v>19631</v>
      </c>
      <c r="AF25" s="66">
        <v>38669</v>
      </c>
      <c r="AG25" s="62">
        <v>9613</v>
      </c>
      <c r="AH25" s="63">
        <f t="shared" si="4"/>
        <v>10362</v>
      </c>
      <c r="AI25" s="345">
        <v>19975</v>
      </c>
      <c r="AJ25" s="65">
        <v>9919</v>
      </c>
      <c r="AK25" s="63">
        <f>AL25-AJ25</f>
        <v>10817</v>
      </c>
      <c r="AL25" s="64">
        <f>AM25-AI25</f>
        <v>20736</v>
      </c>
      <c r="AM25" s="66">
        <v>40711</v>
      </c>
      <c r="AN25" s="62">
        <v>9961</v>
      </c>
      <c r="AO25" s="63">
        <f t="shared" si="5"/>
        <v>11883</v>
      </c>
      <c r="AP25" s="345">
        <v>21844</v>
      </c>
      <c r="AQ25" s="65">
        <v>9948</v>
      </c>
      <c r="AR25" s="63">
        <f>AS25-AQ25</f>
        <v>10863</v>
      </c>
      <c r="AS25" s="64">
        <f>AT25-AP25</f>
        <v>20811</v>
      </c>
      <c r="AT25" s="66">
        <v>42655</v>
      </c>
    </row>
    <row r="26" spans="2:46" ht="13.5" customHeight="1">
      <c r="B26" s="659"/>
      <c r="C26" s="67" t="s">
        <v>16</v>
      </c>
      <c r="D26" s="68"/>
      <c r="E26" s="69">
        <f>G26-F26</f>
        <v>459</v>
      </c>
      <c r="F26" s="70">
        <v>306</v>
      </c>
      <c r="G26" s="71">
        <v>765</v>
      </c>
      <c r="H26" s="72">
        <v>292</v>
      </c>
      <c r="I26" s="70">
        <f>J26-H26</f>
        <v>487</v>
      </c>
      <c r="J26" s="71">
        <f>K26-G26</f>
        <v>779</v>
      </c>
      <c r="K26" s="73">
        <v>1544</v>
      </c>
      <c r="L26" s="69">
        <v>585</v>
      </c>
      <c r="M26" s="70">
        <f t="shared" si="1"/>
        <v>808</v>
      </c>
      <c r="N26" s="346">
        <v>1393</v>
      </c>
      <c r="O26" s="72">
        <v>633</v>
      </c>
      <c r="P26" s="70">
        <f>Q26-O26</f>
        <v>509</v>
      </c>
      <c r="Q26" s="71">
        <f>R26-N26</f>
        <v>1142</v>
      </c>
      <c r="R26" s="73">
        <v>2535</v>
      </c>
      <c r="S26" s="69">
        <v>748</v>
      </c>
      <c r="T26" s="70">
        <f t="shared" si="2"/>
        <v>615</v>
      </c>
      <c r="U26" s="346">
        <v>1363</v>
      </c>
      <c r="V26" s="72">
        <f>2625-U26</f>
        <v>1262</v>
      </c>
      <c r="W26" s="70">
        <f>X26-V26</f>
        <v>389</v>
      </c>
      <c r="X26" s="71">
        <f>Y26-U26</f>
        <v>1651</v>
      </c>
      <c r="Y26" s="73">
        <v>3014</v>
      </c>
      <c r="Z26" s="69">
        <v>531</v>
      </c>
      <c r="AA26" s="70">
        <f t="shared" si="3"/>
        <v>763</v>
      </c>
      <c r="AB26" s="346">
        <v>1294</v>
      </c>
      <c r="AC26" s="72">
        <v>849</v>
      </c>
      <c r="AD26" s="70">
        <f>AE26-AC26</f>
        <v>701</v>
      </c>
      <c r="AE26" s="71">
        <f>AF26-AB26</f>
        <v>1550</v>
      </c>
      <c r="AF26" s="73">
        <v>2844</v>
      </c>
      <c r="AG26" s="69">
        <v>700</v>
      </c>
      <c r="AH26" s="70">
        <f t="shared" si="4"/>
        <v>893</v>
      </c>
      <c r="AI26" s="346">
        <v>1593</v>
      </c>
      <c r="AJ26" s="72">
        <v>881</v>
      </c>
      <c r="AK26" s="70">
        <f>AL26-AJ26</f>
        <v>993</v>
      </c>
      <c r="AL26" s="71">
        <f>AM26-AI26</f>
        <v>1874</v>
      </c>
      <c r="AM26" s="73">
        <v>3467</v>
      </c>
      <c r="AN26" s="69">
        <v>948</v>
      </c>
      <c r="AO26" s="70">
        <f t="shared" si="5"/>
        <v>1276</v>
      </c>
      <c r="AP26" s="346">
        <v>2224</v>
      </c>
      <c r="AQ26" s="72">
        <v>1032</v>
      </c>
      <c r="AR26" s="70">
        <f>AS26-AQ26</f>
        <v>929</v>
      </c>
      <c r="AS26" s="71">
        <f>AT26-AP26</f>
        <v>1961</v>
      </c>
      <c r="AT26" s="73">
        <v>4185</v>
      </c>
    </row>
    <row r="27" spans="2:46" ht="13.5" customHeight="1">
      <c r="B27" s="659"/>
      <c r="C27" s="60" t="s">
        <v>121</v>
      </c>
      <c r="D27" s="61"/>
      <c r="E27" s="62"/>
      <c r="F27" s="63">
        <f t="shared" si="0"/>
        <v>0</v>
      </c>
      <c r="G27" s="64"/>
      <c r="H27" s="65"/>
      <c r="I27" s="63"/>
      <c r="J27" s="64"/>
      <c r="K27" s="66">
        <v>23984</v>
      </c>
      <c r="L27" s="62"/>
      <c r="M27" s="63">
        <f t="shared" ref="M27:M38" si="6">N27-L27</f>
        <v>0</v>
      </c>
      <c r="N27" s="345"/>
      <c r="O27" s="65"/>
      <c r="P27" s="63"/>
      <c r="Q27" s="64"/>
      <c r="R27" s="66">
        <v>25694</v>
      </c>
      <c r="S27" s="62"/>
      <c r="T27" s="63"/>
      <c r="U27" s="345"/>
      <c r="V27" s="65"/>
      <c r="W27" s="63"/>
      <c r="X27" s="64"/>
      <c r="Y27" s="66">
        <v>24710</v>
      </c>
      <c r="Z27" s="62"/>
      <c r="AA27" s="63">
        <f t="shared" si="3"/>
        <v>0</v>
      </c>
      <c r="AB27" s="345"/>
      <c r="AC27" s="65"/>
      <c r="AD27" s="63"/>
      <c r="AE27" s="64"/>
      <c r="AF27" s="66">
        <v>25494</v>
      </c>
      <c r="AG27" s="62"/>
      <c r="AH27" s="63">
        <f t="shared" si="4"/>
        <v>0</v>
      </c>
      <c r="AI27" s="345"/>
      <c r="AJ27" s="65"/>
      <c r="AK27" s="63"/>
      <c r="AL27" s="64"/>
      <c r="AM27" s="66">
        <v>26190</v>
      </c>
      <c r="AN27" s="62"/>
      <c r="AO27" s="63">
        <f t="shared" si="5"/>
        <v>0</v>
      </c>
      <c r="AP27" s="345"/>
      <c r="AQ27" s="65"/>
      <c r="AR27" s="63"/>
      <c r="AS27" s="64"/>
      <c r="AT27" s="66">
        <v>26439</v>
      </c>
    </row>
    <row r="28" spans="2:46" ht="13.5" customHeight="1" thickBot="1">
      <c r="B28" s="659"/>
      <c r="C28" s="60" t="s">
        <v>91</v>
      </c>
      <c r="D28" s="61"/>
      <c r="E28" s="62"/>
      <c r="F28" s="63">
        <f t="shared" si="0"/>
        <v>0</v>
      </c>
      <c r="G28" s="64"/>
      <c r="H28" s="65"/>
      <c r="I28" s="63"/>
      <c r="J28" s="64"/>
      <c r="K28" s="66">
        <v>950</v>
      </c>
      <c r="L28" s="62"/>
      <c r="M28" s="63">
        <f t="shared" si="6"/>
        <v>0</v>
      </c>
      <c r="N28" s="345"/>
      <c r="O28" s="65"/>
      <c r="P28" s="63"/>
      <c r="Q28" s="64"/>
      <c r="R28" s="66">
        <v>1015</v>
      </c>
      <c r="S28" s="62"/>
      <c r="T28" s="63"/>
      <c r="U28" s="345"/>
      <c r="V28" s="65"/>
      <c r="W28" s="63"/>
      <c r="X28" s="64"/>
      <c r="Y28" s="66">
        <v>998</v>
      </c>
      <c r="Z28" s="62"/>
      <c r="AA28" s="63">
        <f t="shared" si="3"/>
        <v>0</v>
      </c>
      <c r="AB28" s="345"/>
      <c r="AC28" s="65"/>
      <c r="AD28" s="63"/>
      <c r="AE28" s="64"/>
      <c r="AF28" s="66">
        <v>1013</v>
      </c>
      <c r="AG28" s="62"/>
      <c r="AH28" s="63">
        <f t="shared" si="4"/>
        <v>0</v>
      </c>
      <c r="AI28" s="345"/>
      <c r="AJ28" s="65"/>
      <c r="AK28" s="63"/>
      <c r="AL28" s="64"/>
      <c r="AM28" s="66">
        <v>993</v>
      </c>
      <c r="AN28" s="62"/>
      <c r="AO28" s="63">
        <f t="shared" si="5"/>
        <v>0</v>
      </c>
      <c r="AP28" s="345"/>
      <c r="AQ28" s="65"/>
      <c r="AR28" s="63"/>
      <c r="AS28" s="64"/>
      <c r="AT28" s="66">
        <v>1115</v>
      </c>
    </row>
    <row r="29" spans="2:46" ht="13.5" customHeight="1">
      <c r="B29" s="661" t="s">
        <v>124</v>
      </c>
      <c r="C29" s="91" t="s">
        <v>125</v>
      </c>
      <c r="D29" s="92"/>
      <c r="E29" s="93"/>
      <c r="F29" s="94">
        <f t="shared" si="0"/>
        <v>0</v>
      </c>
      <c r="G29" s="95"/>
      <c r="H29" s="96"/>
      <c r="I29" s="94"/>
      <c r="J29" s="95"/>
      <c r="K29" s="97"/>
      <c r="L29" s="93"/>
      <c r="M29" s="94">
        <f t="shared" si="6"/>
        <v>0</v>
      </c>
      <c r="N29" s="349"/>
      <c r="O29" s="96"/>
      <c r="P29" s="94"/>
      <c r="Q29" s="95"/>
      <c r="R29" s="97"/>
      <c r="S29" s="93"/>
      <c r="T29" s="94"/>
      <c r="U29" s="349"/>
      <c r="V29" s="96"/>
      <c r="W29" s="94"/>
      <c r="X29" s="95"/>
      <c r="Y29" s="97"/>
      <c r="Z29" s="93"/>
      <c r="AA29" s="94">
        <f t="shared" si="3"/>
        <v>0</v>
      </c>
      <c r="AB29" s="349"/>
      <c r="AC29" s="96"/>
      <c r="AD29" s="94"/>
      <c r="AE29" s="95"/>
      <c r="AF29" s="97"/>
      <c r="AG29" s="93"/>
      <c r="AH29" s="94">
        <f t="shared" si="4"/>
        <v>0</v>
      </c>
      <c r="AI29" s="349"/>
      <c r="AJ29" s="96"/>
      <c r="AK29" s="94"/>
      <c r="AL29" s="95"/>
      <c r="AM29" s="97"/>
      <c r="AN29" s="93"/>
      <c r="AO29" s="94">
        <f t="shared" si="5"/>
        <v>0</v>
      </c>
      <c r="AP29" s="349"/>
      <c r="AQ29" s="96"/>
      <c r="AR29" s="94"/>
      <c r="AS29" s="95"/>
      <c r="AT29" s="97"/>
    </row>
    <row r="30" spans="2:46" ht="13.5" customHeight="1">
      <c r="B30" s="662"/>
      <c r="C30" s="60" t="s">
        <v>119</v>
      </c>
      <c r="D30" s="61"/>
      <c r="E30" s="62">
        <v>-6090</v>
      </c>
      <c r="F30" s="63">
        <f t="shared" si="0"/>
        <v>-7356</v>
      </c>
      <c r="G30" s="64">
        <v>-13446</v>
      </c>
      <c r="H30" s="65">
        <v>-6590</v>
      </c>
      <c r="I30" s="63">
        <f>J30-H30</f>
        <v>-7634</v>
      </c>
      <c r="J30" s="64">
        <f>K30-G30</f>
        <v>-14224</v>
      </c>
      <c r="K30" s="66">
        <v>-27670</v>
      </c>
      <c r="L30" s="62">
        <v>-6526</v>
      </c>
      <c r="M30" s="63">
        <f t="shared" si="6"/>
        <v>-7894</v>
      </c>
      <c r="N30" s="345">
        <v>-14420</v>
      </c>
      <c r="O30" s="65">
        <v>-6952</v>
      </c>
      <c r="P30" s="63">
        <f>Q30-O30</f>
        <v>-8433</v>
      </c>
      <c r="Q30" s="64">
        <f>R30-N30</f>
        <v>-15385</v>
      </c>
      <c r="R30" s="66">
        <v>-29805</v>
      </c>
      <c r="S30" s="62">
        <v>-7173</v>
      </c>
      <c r="T30" s="63">
        <f t="shared" si="2"/>
        <v>-8155</v>
      </c>
      <c r="U30" s="345">
        <v>-15328</v>
      </c>
      <c r="V30" s="65">
        <f>-22919-U30</f>
        <v>-7591</v>
      </c>
      <c r="W30" s="63">
        <f>X30-V30</f>
        <v>-8835</v>
      </c>
      <c r="X30" s="64">
        <f>Y30-U30</f>
        <v>-16426</v>
      </c>
      <c r="Y30" s="66">
        <v>-31754</v>
      </c>
      <c r="Z30" s="62">
        <v>-7405</v>
      </c>
      <c r="AA30" s="63">
        <f t="shared" si="3"/>
        <v>-7722</v>
      </c>
      <c r="AB30" s="345">
        <v>-15127</v>
      </c>
      <c r="AC30" s="65">
        <v>-7028</v>
      </c>
      <c r="AD30" s="63">
        <f>AE30-AC30</f>
        <v>-8320</v>
      </c>
      <c r="AE30" s="64">
        <f>AF30-AB30</f>
        <v>-15348</v>
      </c>
      <c r="AF30" s="66">
        <v>-30475</v>
      </c>
      <c r="AG30" s="62">
        <v>-8206</v>
      </c>
      <c r="AH30" s="63">
        <f t="shared" si="4"/>
        <v>-8022</v>
      </c>
      <c r="AI30" s="345">
        <v>-16228</v>
      </c>
      <c r="AJ30" s="65">
        <v>-7765</v>
      </c>
      <c r="AK30" s="63">
        <f>AL30-AJ30</f>
        <v>-8956</v>
      </c>
      <c r="AL30" s="64">
        <f>AM30-AI30</f>
        <v>-16721</v>
      </c>
      <c r="AM30" s="66">
        <v>-32949</v>
      </c>
      <c r="AN30" s="62">
        <v>-7978</v>
      </c>
      <c r="AO30" s="63">
        <f t="shared" si="5"/>
        <v>-9168</v>
      </c>
      <c r="AP30" s="345">
        <v>-17146</v>
      </c>
      <c r="AQ30" s="65">
        <v>-7814</v>
      </c>
      <c r="AR30" s="63">
        <f>AS30-AQ30</f>
        <v>-9129</v>
      </c>
      <c r="AS30" s="64">
        <f>AT30-AP30</f>
        <v>-16943</v>
      </c>
      <c r="AT30" s="66">
        <v>-34089</v>
      </c>
    </row>
    <row r="31" spans="2:46" ht="13.5" customHeight="1">
      <c r="B31" s="662"/>
      <c r="C31" s="60" t="s">
        <v>9</v>
      </c>
      <c r="D31" s="61"/>
      <c r="E31" s="62">
        <v>-6090</v>
      </c>
      <c r="F31" s="63">
        <f t="shared" si="0"/>
        <v>-7356</v>
      </c>
      <c r="G31" s="64">
        <v>-13446</v>
      </c>
      <c r="H31" s="65">
        <v>-6590</v>
      </c>
      <c r="I31" s="63">
        <f>J31-H31</f>
        <v>-7634</v>
      </c>
      <c r="J31" s="64">
        <f>K31-G31</f>
        <v>-14224</v>
      </c>
      <c r="K31" s="66">
        <v>-27670</v>
      </c>
      <c r="L31" s="62">
        <v>-6526</v>
      </c>
      <c r="M31" s="63">
        <f t="shared" si="6"/>
        <v>-7894</v>
      </c>
      <c r="N31" s="345">
        <v>-14420</v>
      </c>
      <c r="O31" s="65">
        <v>-6952</v>
      </c>
      <c r="P31" s="63">
        <f>Q31-O31</f>
        <v>-8433</v>
      </c>
      <c r="Q31" s="64">
        <f>R31-N31</f>
        <v>-15385</v>
      </c>
      <c r="R31" s="66">
        <v>-29805</v>
      </c>
      <c r="S31" s="62">
        <v>-7173</v>
      </c>
      <c r="T31" s="63">
        <f t="shared" si="2"/>
        <v>-8155</v>
      </c>
      <c r="U31" s="345">
        <v>-15328</v>
      </c>
      <c r="V31" s="65">
        <f>-22919-U31</f>
        <v>-7591</v>
      </c>
      <c r="W31" s="63">
        <f>X31-V31</f>
        <v>-8835</v>
      </c>
      <c r="X31" s="64">
        <f>Y31-U31</f>
        <v>-16426</v>
      </c>
      <c r="Y31" s="66">
        <v>-31754</v>
      </c>
      <c r="Z31" s="62">
        <v>-7405</v>
      </c>
      <c r="AA31" s="63">
        <f t="shared" si="3"/>
        <v>-7722</v>
      </c>
      <c r="AB31" s="345">
        <v>-15127</v>
      </c>
      <c r="AC31" s="65">
        <v>-7028</v>
      </c>
      <c r="AD31" s="63">
        <f>AE31-AC31</f>
        <v>-8320</v>
      </c>
      <c r="AE31" s="64">
        <f>AF31-AB31</f>
        <v>-15348</v>
      </c>
      <c r="AF31" s="66">
        <v>-30475</v>
      </c>
      <c r="AG31" s="62">
        <v>-8206</v>
      </c>
      <c r="AH31" s="63">
        <f t="shared" si="4"/>
        <v>-8022</v>
      </c>
      <c r="AI31" s="345">
        <v>-16228</v>
      </c>
      <c r="AJ31" s="65">
        <v>-7765</v>
      </c>
      <c r="AK31" s="63">
        <f>AL31-AJ31</f>
        <v>-8956</v>
      </c>
      <c r="AL31" s="64">
        <f>AM31-AI31</f>
        <v>-16721</v>
      </c>
      <c r="AM31" s="66">
        <v>-32949</v>
      </c>
      <c r="AN31" s="62">
        <v>-7978</v>
      </c>
      <c r="AO31" s="63">
        <f t="shared" si="5"/>
        <v>-9168</v>
      </c>
      <c r="AP31" s="345">
        <v>-17146</v>
      </c>
      <c r="AQ31" s="65">
        <v>-7814</v>
      </c>
      <c r="AR31" s="63">
        <f>AS31-AQ31</f>
        <v>-9129</v>
      </c>
      <c r="AS31" s="64">
        <f>AT31-AP31</f>
        <v>-16943</v>
      </c>
      <c r="AT31" s="66">
        <v>-34089</v>
      </c>
    </row>
    <row r="32" spans="2:46" ht="13.5" customHeight="1">
      <c r="B32" s="662"/>
      <c r="C32" s="60" t="s">
        <v>10</v>
      </c>
      <c r="D32" s="61"/>
      <c r="E32" s="62">
        <v>-1977</v>
      </c>
      <c r="F32" s="63">
        <f t="shared" si="0"/>
        <v>-1458</v>
      </c>
      <c r="G32" s="64">
        <v>-3435</v>
      </c>
      <c r="H32" s="65">
        <v>-1726</v>
      </c>
      <c r="I32" s="63">
        <f>J32-H32</f>
        <v>-1573</v>
      </c>
      <c r="J32" s="64">
        <f>K32-G32</f>
        <v>-3299</v>
      </c>
      <c r="K32" s="66">
        <v>-6734</v>
      </c>
      <c r="L32" s="62">
        <v>-1486</v>
      </c>
      <c r="M32" s="63">
        <f t="shared" si="6"/>
        <v>-1591</v>
      </c>
      <c r="N32" s="345">
        <v>-3077</v>
      </c>
      <c r="O32" s="65">
        <v>-1350</v>
      </c>
      <c r="P32" s="63">
        <f>Q32-O32</f>
        <v>-1961</v>
      </c>
      <c r="Q32" s="64">
        <f>R32-N32</f>
        <v>-3311</v>
      </c>
      <c r="R32" s="66">
        <v>-6388</v>
      </c>
      <c r="S32" s="62">
        <v>-1351</v>
      </c>
      <c r="T32" s="63">
        <f t="shared" si="2"/>
        <v>-1871</v>
      </c>
      <c r="U32" s="345">
        <v>-3222</v>
      </c>
      <c r="V32" s="65">
        <f>-4541-U32</f>
        <v>-1319</v>
      </c>
      <c r="W32" s="63">
        <f>X32-V32</f>
        <v>-1546</v>
      </c>
      <c r="X32" s="64">
        <f>Y32-U32</f>
        <v>-2865</v>
      </c>
      <c r="Y32" s="66">
        <v>-6087</v>
      </c>
      <c r="Z32" s="62">
        <v>-1381</v>
      </c>
      <c r="AA32" s="63">
        <f t="shared" si="3"/>
        <v>-1445</v>
      </c>
      <c r="AB32" s="345">
        <v>-2826</v>
      </c>
      <c r="AC32" s="65">
        <v>-1251</v>
      </c>
      <c r="AD32" s="63">
        <f>AE32-AC32</f>
        <v>-1769</v>
      </c>
      <c r="AE32" s="64">
        <f>AF32-AB32</f>
        <v>-3020</v>
      </c>
      <c r="AF32" s="66">
        <v>-5846</v>
      </c>
      <c r="AG32" s="62">
        <v>-1408</v>
      </c>
      <c r="AH32" s="63">
        <f t="shared" si="4"/>
        <v>-1412</v>
      </c>
      <c r="AI32" s="345">
        <v>-2820</v>
      </c>
      <c r="AJ32" s="65">
        <v>-1270</v>
      </c>
      <c r="AK32" s="63">
        <f>AL32-AJ32</f>
        <v>-1629</v>
      </c>
      <c r="AL32" s="64">
        <f>AM32-AI32</f>
        <v>-2899</v>
      </c>
      <c r="AM32" s="66">
        <v>-5719</v>
      </c>
      <c r="AN32" s="62">
        <v>-1237</v>
      </c>
      <c r="AO32" s="63">
        <f t="shared" si="5"/>
        <v>-1407</v>
      </c>
      <c r="AP32" s="345">
        <v>-2644</v>
      </c>
      <c r="AQ32" s="65">
        <v>-1257</v>
      </c>
      <c r="AR32" s="63">
        <f>AS32-AQ32</f>
        <v>-1933</v>
      </c>
      <c r="AS32" s="64">
        <f>AT32-AP32</f>
        <v>-3190</v>
      </c>
      <c r="AT32" s="66">
        <v>-5834</v>
      </c>
    </row>
    <row r="33" spans="2:46" ht="13.5" customHeight="1">
      <c r="B33" s="662"/>
      <c r="C33" s="60" t="s">
        <v>11</v>
      </c>
      <c r="D33" s="61"/>
      <c r="E33" s="62"/>
      <c r="F33" s="63">
        <f t="shared" si="0"/>
        <v>0</v>
      </c>
      <c r="G33" s="64"/>
      <c r="H33" s="65"/>
      <c r="I33" s="63"/>
      <c r="J33" s="64"/>
      <c r="K33" s="66">
        <v>82760</v>
      </c>
      <c r="L33" s="62"/>
      <c r="M33" s="63">
        <f t="shared" si="6"/>
        <v>0</v>
      </c>
      <c r="N33" s="345"/>
      <c r="O33" s="65"/>
      <c r="P33" s="63"/>
      <c r="Q33" s="64"/>
      <c r="R33" s="66">
        <v>76812</v>
      </c>
      <c r="S33" s="62"/>
      <c r="T33" s="63"/>
      <c r="U33" s="345"/>
      <c r="V33" s="65"/>
      <c r="W33" s="63"/>
      <c r="X33" s="64"/>
      <c r="Y33" s="66">
        <v>44155</v>
      </c>
      <c r="Z33" s="62"/>
      <c r="AA33" s="63">
        <f t="shared" si="3"/>
        <v>0</v>
      </c>
      <c r="AB33" s="345"/>
      <c r="AC33" s="65"/>
      <c r="AD33" s="63"/>
      <c r="AE33" s="64"/>
      <c r="AF33" s="66">
        <v>77960</v>
      </c>
      <c r="AG33" s="62"/>
      <c r="AH33" s="63">
        <f t="shared" si="4"/>
        <v>0</v>
      </c>
      <c r="AI33" s="345"/>
      <c r="AJ33" s="65"/>
      <c r="AK33" s="63"/>
      <c r="AL33" s="64"/>
      <c r="AM33" s="66"/>
      <c r="AN33" s="62"/>
      <c r="AO33" s="63">
        <f t="shared" si="5"/>
        <v>0</v>
      </c>
      <c r="AP33" s="345"/>
      <c r="AQ33" s="65"/>
      <c r="AR33" s="63"/>
      <c r="AS33" s="64"/>
      <c r="AT33" s="66"/>
    </row>
    <row r="34" spans="2:46" ht="13.5" customHeight="1" thickBot="1">
      <c r="B34" s="662"/>
      <c r="C34" s="60" t="s">
        <v>12</v>
      </c>
      <c r="D34" s="61"/>
      <c r="E34" s="62"/>
      <c r="F34" s="63">
        <f t="shared" si="0"/>
        <v>0</v>
      </c>
      <c r="G34" s="64"/>
      <c r="H34" s="65"/>
      <c r="I34" s="63"/>
      <c r="J34" s="64"/>
      <c r="K34" s="66">
        <v>1518</v>
      </c>
      <c r="L34" s="62"/>
      <c r="M34" s="63">
        <f t="shared" si="6"/>
        <v>0</v>
      </c>
      <c r="N34" s="345"/>
      <c r="O34" s="65"/>
      <c r="P34" s="63"/>
      <c r="Q34" s="64"/>
      <c r="R34" s="66">
        <v>1326</v>
      </c>
      <c r="S34" s="62"/>
      <c r="T34" s="63"/>
      <c r="U34" s="345"/>
      <c r="V34" s="65"/>
      <c r="W34" s="63"/>
      <c r="X34" s="64"/>
      <c r="Y34" s="66">
        <v>1202</v>
      </c>
      <c r="Z34" s="62"/>
      <c r="AA34" s="63">
        <f t="shared" si="3"/>
        <v>0</v>
      </c>
      <c r="AB34" s="345"/>
      <c r="AC34" s="65"/>
      <c r="AD34" s="63"/>
      <c r="AE34" s="64"/>
      <c r="AF34" s="66">
        <v>1116</v>
      </c>
      <c r="AG34" s="62"/>
      <c r="AH34" s="63">
        <f t="shared" si="4"/>
        <v>0</v>
      </c>
      <c r="AI34" s="345"/>
      <c r="AJ34" s="65"/>
      <c r="AK34" s="63"/>
      <c r="AL34" s="64"/>
      <c r="AM34" s="66"/>
      <c r="AN34" s="62"/>
      <c r="AO34" s="63">
        <f t="shared" si="5"/>
        <v>0</v>
      </c>
      <c r="AP34" s="345"/>
      <c r="AQ34" s="65"/>
      <c r="AR34" s="63"/>
      <c r="AS34" s="64"/>
      <c r="AT34" s="66"/>
    </row>
    <row r="35" spans="2:46" ht="13.5" customHeight="1">
      <c r="B35" s="658" t="s">
        <v>126</v>
      </c>
      <c r="C35" s="53" t="s">
        <v>125</v>
      </c>
      <c r="D35" s="54"/>
      <c r="E35" s="55">
        <v>83600</v>
      </c>
      <c r="F35" s="56">
        <f t="shared" si="0"/>
        <v>102779</v>
      </c>
      <c r="G35" s="57">
        <v>186379</v>
      </c>
      <c r="H35" s="58">
        <v>97309</v>
      </c>
      <c r="I35" s="56">
        <f>J35-H35</f>
        <v>148963</v>
      </c>
      <c r="J35" s="57">
        <f>K35-G35</f>
        <v>246272</v>
      </c>
      <c r="K35" s="59">
        <v>432651</v>
      </c>
      <c r="L35" s="55">
        <v>83892</v>
      </c>
      <c r="M35" s="56">
        <f t="shared" si="6"/>
        <v>102376</v>
      </c>
      <c r="N35" s="344">
        <v>186268</v>
      </c>
      <c r="O35" s="58">
        <v>101767</v>
      </c>
      <c r="P35" s="56">
        <f>Q35-O35</f>
        <v>135445</v>
      </c>
      <c r="Q35" s="57">
        <f>R35-N35</f>
        <v>237212</v>
      </c>
      <c r="R35" s="59">
        <v>423480</v>
      </c>
      <c r="S35" s="55">
        <v>91149</v>
      </c>
      <c r="T35" s="56">
        <f t="shared" si="2"/>
        <v>102480</v>
      </c>
      <c r="U35" s="344">
        <v>193629</v>
      </c>
      <c r="V35" s="58">
        <f>303688-U35</f>
        <v>110059</v>
      </c>
      <c r="W35" s="56">
        <f>X35-V35</f>
        <v>152136</v>
      </c>
      <c r="X35" s="57">
        <f>Y35-U35</f>
        <v>262195</v>
      </c>
      <c r="Y35" s="59">
        <v>455824</v>
      </c>
      <c r="Z35" s="55">
        <v>91182</v>
      </c>
      <c r="AA35" s="56">
        <f t="shared" si="3"/>
        <v>112816</v>
      </c>
      <c r="AB35" s="344">
        <v>203998</v>
      </c>
      <c r="AC35" s="58">
        <v>113794</v>
      </c>
      <c r="AD35" s="56">
        <f>AE35-AC35</f>
        <v>165320</v>
      </c>
      <c r="AE35" s="57">
        <f>AF35-AB35</f>
        <v>279114</v>
      </c>
      <c r="AF35" s="59">
        <v>483112</v>
      </c>
      <c r="AG35" s="55">
        <v>99121</v>
      </c>
      <c r="AH35" s="56">
        <f t="shared" si="4"/>
        <v>129671</v>
      </c>
      <c r="AI35" s="344">
        <v>228792</v>
      </c>
      <c r="AJ35" s="58">
        <v>128125</v>
      </c>
      <c r="AK35" s="56">
        <f>AL35-AJ35</f>
        <v>183236</v>
      </c>
      <c r="AL35" s="57">
        <f>AM35-AI35</f>
        <v>311361</v>
      </c>
      <c r="AM35" s="59">
        <v>540153</v>
      </c>
      <c r="AN35" s="55">
        <v>109775</v>
      </c>
      <c r="AO35" s="56">
        <f t="shared" si="5"/>
        <v>113226</v>
      </c>
      <c r="AP35" s="344">
        <v>223001</v>
      </c>
      <c r="AQ35" s="58">
        <v>114628</v>
      </c>
      <c r="AR35" s="56">
        <f>AS35-AQ35</f>
        <v>152685</v>
      </c>
      <c r="AS35" s="57">
        <f>AT35-AP35</f>
        <v>267313</v>
      </c>
      <c r="AT35" s="59">
        <v>490314</v>
      </c>
    </row>
    <row r="36" spans="2:46" ht="13.5" customHeight="1">
      <c r="B36" s="659"/>
      <c r="C36" s="67" t="s">
        <v>16</v>
      </c>
      <c r="D36" s="68"/>
      <c r="E36" s="69">
        <v>-6876</v>
      </c>
      <c r="F36" s="70">
        <f t="shared" si="0"/>
        <v>1786</v>
      </c>
      <c r="G36" s="71">
        <v>-5090</v>
      </c>
      <c r="H36" s="72">
        <v>-74</v>
      </c>
      <c r="I36" s="70">
        <f>J36-H36</f>
        <v>11472</v>
      </c>
      <c r="J36" s="71">
        <f>K36-G36</f>
        <v>11398</v>
      </c>
      <c r="K36" s="73">
        <v>6308</v>
      </c>
      <c r="L36" s="69">
        <v>-105</v>
      </c>
      <c r="M36" s="70">
        <f t="shared" si="6"/>
        <v>-2788</v>
      </c>
      <c r="N36" s="346">
        <v>-2893</v>
      </c>
      <c r="O36" s="72">
        <v>5870</v>
      </c>
      <c r="P36" s="70">
        <f>Q36-O36</f>
        <v>9003</v>
      </c>
      <c r="Q36" s="71">
        <f>R36-N36</f>
        <v>14873</v>
      </c>
      <c r="R36" s="73">
        <v>11980</v>
      </c>
      <c r="S36" s="69">
        <v>-2200</v>
      </c>
      <c r="T36" s="70">
        <f t="shared" si="2"/>
        <v>-1804</v>
      </c>
      <c r="U36" s="346">
        <v>-4004</v>
      </c>
      <c r="V36" s="72">
        <f>-689-U36</f>
        <v>3315</v>
      </c>
      <c r="W36" s="70">
        <f>X36-V36</f>
        <v>14164</v>
      </c>
      <c r="X36" s="71">
        <f>Y36-U36</f>
        <v>17479</v>
      </c>
      <c r="Y36" s="73">
        <v>13475</v>
      </c>
      <c r="Z36" s="69">
        <v>-2260</v>
      </c>
      <c r="AA36" s="70">
        <f t="shared" si="3"/>
        <v>5061</v>
      </c>
      <c r="AB36" s="346">
        <v>2801</v>
      </c>
      <c r="AC36" s="72">
        <v>7611</v>
      </c>
      <c r="AD36" s="70">
        <f>AE36-AC36</f>
        <v>16784</v>
      </c>
      <c r="AE36" s="71">
        <f>AF36-AB36</f>
        <v>24395</v>
      </c>
      <c r="AF36" s="73">
        <v>27196</v>
      </c>
      <c r="AG36" s="69">
        <v>879</v>
      </c>
      <c r="AH36" s="70">
        <f t="shared" si="4"/>
        <v>5689</v>
      </c>
      <c r="AI36" s="346">
        <v>6568</v>
      </c>
      <c r="AJ36" s="72">
        <v>8779</v>
      </c>
      <c r="AK36" s="70">
        <f>AL36-AJ36</f>
        <v>17068</v>
      </c>
      <c r="AL36" s="71">
        <f>AM36-AI36</f>
        <v>25847</v>
      </c>
      <c r="AM36" s="73">
        <v>32415</v>
      </c>
      <c r="AN36" s="69">
        <v>3545</v>
      </c>
      <c r="AO36" s="70">
        <f t="shared" si="5"/>
        <v>49</v>
      </c>
      <c r="AP36" s="346">
        <v>3594</v>
      </c>
      <c r="AQ36" s="72">
        <v>3906</v>
      </c>
      <c r="AR36" s="70">
        <f>AS36-AQ36</f>
        <v>11094</v>
      </c>
      <c r="AS36" s="71">
        <f>AT36-AP36</f>
        <v>15000</v>
      </c>
      <c r="AT36" s="73">
        <v>18594</v>
      </c>
    </row>
    <row r="37" spans="2:46" ht="13.5" customHeight="1">
      <c r="B37" s="659"/>
      <c r="C37" s="60" t="s">
        <v>11</v>
      </c>
      <c r="D37" s="61"/>
      <c r="E37" s="62"/>
      <c r="F37" s="63">
        <f t="shared" si="0"/>
        <v>0</v>
      </c>
      <c r="G37" s="64"/>
      <c r="H37" s="65"/>
      <c r="I37" s="63"/>
      <c r="J37" s="64"/>
      <c r="K37" s="66">
        <v>368822</v>
      </c>
      <c r="L37" s="62"/>
      <c r="M37" s="63">
        <f t="shared" si="6"/>
        <v>0</v>
      </c>
      <c r="N37" s="345"/>
      <c r="O37" s="65"/>
      <c r="P37" s="63"/>
      <c r="Q37" s="64"/>
      <c r="R37" s="66">
        <v>368065</v>
      </c>
      <c r="S37" s="62"/>
      <c r="T37" s="63"/>
      <c r="U37" s="345"/>
      <c r="V37" s="65"/>
      <c r="W37" s="63"/>
      <c r="X37" s="64"/>
      <c r="Y37" s="66">
        <v>349322</v>
      </c>
      <c r="Z37" s="62"/>
      <c r="AA37" s="63">
        <f t="shared" si="3"/>
        <v>0</v>
      </c>
      <c r="AB37" s="345"/>
      <c r="AC37" s="65"/>
      <c r="AD37" s="63"/>
      <c r="AE37" s="64"/>
      <c r="AF37" s="66">
        <v>412514</v>
      </c>
      <c r="AG37" s="62"/>
      <c r="AH37" s="63">
        <f t="shared" si="4"/>
        <v>0</v>
      </c>
      <c r="AI37" s="345"/>
      <c r="AJ37" s="65"/>
      <c r="AK37" s="63"/>
      <c r="AL37" s="64"/>
      <c r="AM37" s="66">
        <v>439358</v>
      </c>
      <c r="AN37" s="62"/>
      <c r="AO37" s="63"/>
      <c r="AP37" s="345"/>
      <c r="AQ37" s="65"/>
      <c r="AR37" s="63"/>
      <c r="AS37" s="64"/>
      <c r="AT37" s="66">
        <v>411776</v>
      </c>
    </row>
    <row r="38" spans="2:46" ht="13.5" customHeight="1" thickBot="1">
      <c r="B38" s="660"/>
      <c r="C38" s="98" t="s">
        <v>12</v>
      </c>
      <c r="D38" s="99"/>
      <c r="E38" s="81"/>
      <c r="F38" s="82">
        <f t="shared" si="0"/>
        <v>0</v>
      </c>
      <c r="G38" s="83"/>
      <c r="H38" s="84"/>
      <c r="I38" s="82"/>
      <c r="J38" s="83"/>
      <c r="K38" s="85">
        <v>12988</v>
      </c>
      <c r="L38" s="81"/>
      <c r="M38" s="82">
        <f t="shared" si="6"/>
        <v>0</v>
      </c>
      <c r="N38" s="347"/>
      <c r="O38" s="84"/>
      <c r="P38" s="82"/>
      <c r="Q38" s="83"/>
      <c r="R38" s="85">
        <v>11647</v>
      </c>
      <c r="S38" s="81"/>
      <c r="T38" s="82"/>
      <c r="U38" s="347"/>
      <c r="V38" s="84"/>
      <c r="W38" s="82"/>
      <c r="X38" s="83"/>
      <c r="Y38" s="85">
        <v>12049</v>
      </c>
      <c r="Z38" s="81"/>
      <c r="AA38" s="82">
        <f t="shared" si="3"/>
        <v>0</v>
      </c>
      <c r="AB38" s="347"/>
      <c r="AC38" s="84"/>
      <c r="AD38" s="82"/>
      <c r="AE38" s="83"/>
      <c r="AF38" s="85">
        <v>13204</v>
      </c>
      <c r="AG38" s="81"/>
      <c r="AH38" s="82">
        <f t="shared" si="4"/>
        <v>0</v>
      </c>
      <c r="AI38" s="347"/>
      <c r="AJ38" s="84"/>
      <c r="AK38" s="82"/>
      <c r="AL38" s="83"/>
      <c r="AM38" s="85">
        <v>13611</v>
      </c>
      <c r="AN38" s="81"/>
      <c r="AO38" s="82"/>
      <c r="AP38" s="347"/>
      <c r="AQ38" s="84"/>
      <c r="AR38" s="82"/>
      <c r="AS38" s="83"/>
      <c r="AT38" s="85">
        <v>13989</v>
      </c>
    </row>
    <row r="40" spans="2:46">
      <c r="B40" s="34" t="s">
        <v>173</v>
      </c>
    </row>
    <row r="41" spans="2:46">
      <c r="B41" s="34" t="s">
        <v>174</v>
      </c>
    </row>
    <row r="42" spans="2:46">
      <c r="B42" s="34" t="s">
        <v>175</v>
      </c>
    </row>
  </sheetData>
  <sheetProtection password="CC09" sheet="1"/>
  <mergeCells count="6">
    <mergeCell ref="B11:B16"/>
    <mergeCell ref="B5:B10"/>
    <mergeCell ref="B35:B38"/>
    <mergeCell ref="B29:B34"/>
    <mergeCell ref="B23:B28"/>
    <mergeCell ref="B17:B22"/>
  </mergeCells>
  <phoneticPr fontId="2"/>
  <pageMargins left="0.51181102362204722" right="0.55118110236220474" top="0.70866141732283472" bottom="0.51181102362204722" header="0.51181102362204722" footer="0.39370078740157483"/>
  <pageSetup paperSize="9" scale="54" fitToWidth="2" orientation="landscape" horizontalDpi="4294967293" r:id="rId1"/>
  <headerFooter alignWithMargins="0">
    <oddHeader>&amp;L&amp;"Arial,太字"&amp;16 4.Segment information&amp;R&amp;"Arial,標準"(unit: million yen)</oddHeader>
  </headerFooter>
  <colBreaks count="1" manualBreakCount="1">
    <brk id="2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6"/>
  <sheetViews>
    <sheetView showGridLines="0" zoomScale="80" zoomScaleNormal="80" workbookViewId="0">
      <pane xSplit="4" ySplit="4" topLeftCell="H5" activePane="bottomRight" state="frozen"/>
      <selection pane="topRight" activeCell="E1" sqref="E1"/>
      <selection pane="bottomLeft" activeCell="A5" sqref="A5"/>
      <selection pane="bottomRight" activeCell="W6" sqref="W6"/>
    </sheetView>
  </sheetViews>
  <sheetFormatPr defaultRowHeight="14"/>
  <cols>
    <col min="1" max="1" width="2" style="34" customWidth="1"/>
    <col min="2" max="2" width="9.6328125" style="34" customWidth="1"/>
    <col min="3" max="3" width="2.26953125" style="36" customWidth="1"/>
    <col min="4" max="4" width="23.90625" style="36" customWidth="1"/>
    <col min="5" max="6" width="9.26953125" style="34" bestFit="1" customWidth="1"/>
    <col min="7" max="8" width="9.36328125" style="34" bestFit="1" customWidth="1"/>
    <col min="9" max="10" width="9.7265625" style="34" bestFit="1" customWidth="1"/>
    <col min="11" max="11" width="9.7265625" style="34" customWidth="1"/>
    <col min="12" max="13" width="9.26953125" style="34" bestFit="1" customWidth="1"/>
    <col min="14" max="15" width="9.36328125" style="34" bestFit="1" customWidth="1"/>
    <col min="16" max="17" width="9.7265625" style="34" bestFit="1" customWidth="1"/>
    <col min="18" max="18" width="9.7265625" style="34" customWidth="1"/>
    <col min="19" max="20" width="9.26953125" style="34" bestFit="1" customWidth="1"/>
    <col min="21" max="22" width="9.36328125" style="34" bestFit="1" customWidth="1"/>
    <col min="23" max="24" width="9.7265625" style="34" bestFit="1" customWidth="1"/>
    <col min="25" max="25" width="9.7265625" style="34" customWidth="1"/>
    <col min="26" max="256" width="9" style="34"/>
    <col min="257" max="257" width="2" style="34" customWidth="1"/>
    <col min="258" max="258" width="9.6328125" style="34" customWidth="1"/>
    <col min="259" max="259" width="2.26953125" style="34" customWidth="1"/>
    <col min="260" max="260" width="23.90625" style="34" customWidth="1"/>
    <col min="261" max="262" width="9.26953125" style="34" bestFit="1" customWidth="1"/>
    <col min="263" max="264" width="9.36328125" style="34" bestFit="1" customWidth="1"/>
    <col min="265" max="266" width="9.7265625" style="34" bestFit="1" customWidth="1"/>
    <col min="267" max="267" width="9.7265625" style="34" customWidth="1"/>
    <col min="268" max="269" width="9.26953125" style="34" bestFit="1" customWidth="1"/>
    <col min="270" max="271" width="9.36328125" style="34" bestFit="1" customWidth="1"/>
    <col min="272" max="273" width="9.7265625" style="34" bestFit="1" customWidth="1"/>
    <col min="274" max="274" width="9.7265625" style="34" customWidth="1"/>
    <col min="275" max="276" width="9.26953125" style="34" bestFit="1" customWidth="1"/>
    <col min="277" max="278" width="9.36328125" style="34" bestFit="1" customWidth="1"/>
    <col min="279" max="280" width="9.7265625" style="34" bestFit="1" customWidth="1"/>
    <col min="281" max="281" width="9.7265625" style="34" customWidth="1"/>
    <col min="282" max="512" width="9" style="34"/>
    <col min="513" max="513" width="2" style="34" customWidth="1"/>
    <col min="514" max="514" width="9.6328125" style="34" customWidth="1"/>
    <col min="515" max="515" width="2.26953125" style="34" customWidth="1"/>
    <col min="516" max="516" width="23.90625" style="34" customWidth="1"/>
    <col min="517" max="518" width="9.26953125" style="34" bestFit="1" customWidth="1"/>
    <col min="519" max="520" width="9.36328125" style="34" bestFit="1" customWidth="1"/>
    <col min="521" max="522" width="9.7265625" style="34" bestFit="1" customWidth="1"/>
    <col min="523" max="523" width="9.7265625" style="34" customWidth="1"/>
    <col min="524" max="525" width="9.26953125" style="34" bestFit="1" customWidth="1"/>
    <col min="526" max="527" width="9.36328125" style="34" bestFit="1" customWidth="1"/>
    <col min="528" max="529" width="9.7265625" style="34" bestFit="1" customWidth="1"/>
    <col min="530" max="530" width="9.7265625" style="34" customWidth="1"/>
    <col min="531" max="532" width="9.26953125" style="34" bestFit="1" customWidth="1"/>
    <col min="533" max="534" width="9.36328125" style="34" bestFit="1" customWidth="1"/>
    <col min="535" max="536" width="9.7265625" style="34" bestFit="1" customWidth="1"/>
    <col min="537" max="537" width="9.7265625" style="34" customWidth="1"/>
    <col min="538" max="768" width="9" style="34"/>
    <col min="769" max="769" width="2" style="34" customWidth="1"/>
    <col min="770" max="770" width="9.6328125" style="34" customWidth="1"/>
    <col min="771" max="771" width="2.26953125" style="34" customWidth="1"/>
    <col min="772" max="772" width="23.90625" style="34" customWidth="1"/>
    <col min="773" max="774" width="9.26953125" style="34" bestFit="1" customWidth="1"/>
    <col min="775" max="776" width="9.36328125" style="34" bestFit="1" customWidth="1"/>
    <col min="777" max="778" width="9.7265625" style="34" bestFit="1" customWidth="1"/>
    <col min="779" max="779" width="9.7265625" style="34" customWidth="1"/>
    <col min="780" max="781" width="9.26953125" style="34" bestFit="1" customWidth="1"/>
    <col min="782" max="783" width="9.36328125" style="34" bestFit="1" customWidth="1"/>
    <col min="784" max="785" width="9.7265625" style="34" bestFit="1" customWidth="1"/>
    <col min="786" max="786" width="9.7265625" style="34" customWidth="1"/>
    <col min="787" max="788" width="9.26953125" style="34" bestFit="1" customWidth="1"/>
    <col min="789" max="790" width="9.36328125" style="34" bestFit="1" customWidth="1"/>
    <col min="791" max="792" width="9.7265625" style="34" bestFit="1" customWidth="1"/>
    <col min="793" max="793" width="9.7265625" style="34" customWidth="1"/>
    <col min="794" max="1024" width="9" style="34"/>
    <col min="1025" max="1025" width="2" style="34" customWidth="1"/>
    <col min="1026" max="1026" width="9.6328125" style="34" customWidth="1"/>
    <col min="1027" max="1027" width="2.26953125" style="34" customWidth="1"/>
    <col min="1028" max="1028" width="23.90625" style="34" customWidth="1"/>
    <col min="1029" max="1030" width="9.26953125" style="34" bestFit="1" customWidth="1"/>
    <col min="1031" max="1032" width="9.36328125" style="34" bestFit="1" customWidth="1"/>
    <col min="1033" max="1034" width="9.7265625" style="34" bestFit="1" customWidth="1"/>
    <col min="1035" max="1035" width="9.7265625" style="34" customWidth="1"/>
    <col min="1036" max="1037" width="9.26953125" style="34" bestFit="1" customWidth="1"/>
    <col min="1038" max="1039" width="9.36328125" style="34" bestFit="1" customWidth="1"/>
    <col min="1040" max="1041" width="9.7265625" style="34" bestFit="1" customWidth="1"/>
    <col min="1042" max="1042" width="9.7265625" style="34" customWidth="1"/>
    <col min="1043" max="1044" width="9.26953125" style="34" bestFit="1" customWidth="1"/>
    <col min="1045" max="1046" width="9.36328125" style="34" bestFit="1" customWidth="1"/>
    <col min="1047" max="1048" width="9.7265625" style="34" bestFit="1" customWidth="1"/>
    <col min="1049" max="1049" width="9.7265625" style="34" customWidth="1"/>
    <col min="1050" max="1280" width="9" style="34"/>
    <col min="1281" max="1281" width="2" style="34" customWidth="1"/>
    <col min="1282" max="1282" width="9.6328125" style="34" customWidth="1"/>
    <col min="1283" max="1283" width="2.26953125" style="34" customWidth="1"/>
    <col min="1284" max="1284" width="23.90625" style="34" customWidth="1"/>
    <col min="1285" max="1286" width="9.26953125" style="34" bestFit="1" customWidth="1"/>
    <col min="1287" max="1288" width="9.36328125" style="34" bestFit="1" customWidth="1"/>
    <col min="1289" max="1290" width="9.7265625" style="34" bestFit="1" customWidth="1"/>
    <col min="1291" max="1291" width="9.7265625" style="34" customWidth="1"/>
    <col min="1292" max="1293" width="9.26953125" style="34" bestFit="1" customWidth="1"/>
    <col min="1294" max="1295" width="9.36328125" style="34" bestFit="1" customWidth="1"/>
    <col min="1296" max="1297" width="9.7265625" style="34" bestFit="1" customWidth="1"/>
    <col min="1298" max="1298" width="9.7265625" style="34" customWidth="1"/>
    <col min="1299" max="1300" width="9.26953125" style="34" bestFit="1" customWidth="1"/>
    <col min="1301" max="1302" width="9.36328125" style="34" bestFit="1" customWidth="1"/>
    <col min="1303" max="1304" width="9.7265625" style="34" bestFit="1" customWidth="1"/>
    <col min="1305" max="1305" width="9.7265625" style="34" customWidth="1"/>
    <col min="1306" max="1536" width="9" style="34"/>
    <col min="1537" max="1537" width="2" style="34" customWidth="1"/>
    <col min="1538" max="1538" width="9.6328125" style="34" customWidth="1"/>
    <col min="1539" max="1539" width="2.26953125" style="34" customWidth="1"/>
    <col min="1540" max="1540" width="23.90625" style="34" customWidth="1"/>
    <col min="1541" max="1542" width="9.26953125" style="34" bestFit="1" customWidth="1"/>
    <col min="1543" max="1544" width="9.36328125" style="34" bestFit="1" customWidth="1"/>
    <col min="1545" max="1546" width="9.7265625" style="34" bestFit="1" customWidth="1"/>
    <col min="1547" max="1547" width="9.7265625" style="34" customWidth="1"/>
    <col min="1548" max="1549" width="9.26953125" style="34" bestFit="1" customWidth="1"/>
    <col min="1550" max="1551" width="9.36328125" style="34" bestFit="1" customWidth="1"/>
    <col min="1552" max="1553" width="9.7265625" style="34" bestFit="1" customWidth="1"/>
    <col min="1554" max="1554" width="9.7265625" style="34" customWidth="1"/>
    <col min="1555" max="1556" width="9.26953125" style="34" bestFit="1" customWidth="1"/>
    <col min="1557" max="1558" width="9.36328125" style="34" bestFit="1" customWidth="1"/>
    <col min="1559" max="1560" width="9.7265625" style="34" bestFit="1" customWidth="1"/>
    <col min="1561" max="1561" width="9.7265625" style="34" customWidth="1"/>
    <col min="1562" max="1792" width="9" style="34"/>
    <col min="1793" max="1793" width="2" style="34" customWidth="1"/>
    <col min="1794" max="1794" width="9.6328125" style="34" customWidth="1"/>
    <col min="1795" max="1795" width="2.26953125" style="34" customWidth="1"/>
    <col min="1796" max="1796" width="23.90625" style="34" customWidth="1"/>
    <col min="1797" max="1798" width="9.26953125" style="34" bestFit="1" customWidth="1"/>
    <col min="1799" max="1800" width="9.36328125" style="34" bestFit="1" customWidth="1"/>
    <col min="1801" max="1802" width="9.7265625" style="34" bestFit="1" customWidth="1"/>
    <col min="1803" max="1803" width="9.7265625" style="34" customWidth="1"/>
    <col min="1804" max="1805" width="9.26953125" style="34" bestFit="1" customWidth="1"/>
    <col min="1806" max="1807" width="9.36328125" style="34" bestFit="1" customWidth="1"/>
    <col min="1808" max="1809" width="9.7265625" style="34" bestFit="1" customWidth="1"/>
    <col min="1810" max="1810" width="9.7265625" style="34" customWidth="1"/>
    <col min="1811" max="1812" width="9.26953125" style="34" bestFit="1" customWidth="1"/>
    <col min="1813" max="1814" width="9.36328125" style="34" bestFit="1" customWidth="1"/>
    <col min="1815" max="1816" width="9.7265625" style="34" bestFit="1" customWidth="1"/>
    <col min="1817" max="1817" width="9.7265625" style="34" customWidth="1"/>
    <col min="1818" max="2048" width="9" style="34"/>
    <col min="2049" max="2049" width="2" style="34" customWidth="1"/>
    <col min="2050" max="2050" width="9.6328125" style="34" customWidth="1"/>
    <col min="2051" max="2051" width="2.26953125" style="34" customWidth="1"/>
    <col min="2052" max="2052" width="23.90625" style="34" customWidth="1"/>
    <col min="2053" max="2054" width="9.26953125" style="34" bestFit="1" customWidth="1"/>
    <col min="2055" max="2056" width="9.36328125" style="34" bestFit="1" customWidth="1"/>
    <col min="2057" max="2058" width="9.7265625" style="34" bestFit="1" customWidth="1"/>
    <col min="2059" max="2059" width="9.7265625" style="34" customWidth="1"/>
    <col min="2060" max="2061" width="9.26953125" style="34" bestFit="1" customWidth="1"/>
    <col min="2062" max="2063" width="9.36328125" style="34" bestFit="1" customWidth="1"/>
    <col min="2064" max="2065" width="9.7265625" style="34" bestFit="1" customWidth="1"/>
    <col min="2066" max="2066" width="9.7265625" style="34" customWidth="1"/>
    <col min="2067" max="2068" width="9.26953125" style="34" bestFit="1" customWidth="1"/>
    <col min="2069" max="2070" width="9.36328125" style="34" bestFit="1" customWidth="1"/>
    <col min="2071" max="2072" width="9.7265625" style="34" bestFit="1" customWidth="1"/>
    <col min="2073" max="2073" width="9.7265625" style="34" customWidth="1"/>
    <col min="2074" max="2304" width="9" style="34"/>
    <col min="2305" max="2305" width="2" style="34" customWidth="1"/>
    <col min="2306" max="2306" width="9.6328125" style="34" customWidth="1"/>
    <col min="2307" max="2307" width="2.26953125" style="34" customWidth="1"/>
    <col min="2308" max="2308" width="23.90625" style="34" customWidth="1"/>
    <col min="2309" max="2310" width="9.26953125" style="34" bestFit="1" customWidth="1"/>
    <col min="2311" max="2312" width="9.36328125" style="34" bestFit="1" customWidth="1"/>
    <col min="2313" max="2314" width="9.7265625" style="34" bestFit="1" customWidth="1"/>
    <col min="2315" max="2315" width="9.7265625" style="34" customWidth="1"/>
    <col min="2316" max="2317" width="9.26953125" style="34" bestFit="1" customWidth="1"/>
    <col min="2318" max="2319" width="9.36328125" style="34" bestFit="1" customWidth="1"/>
    <col min="2320" max="2321" width="9.7265625" style="34" bestFit="1" customWidth="1"/>
    <col min="2322" max="2322" width="9.7265625" style="34" customWidth="1"/>
    <col min="2323" max="2324" width="9.26953125" style="34" bestFit="1" customWidth="1"/>
    <col min="2325" max="2326" width="9.36328125" style="34" bestFit="1" customWidth="1"/>
    <col min="2327" max="2328" width="9.7265625" style="34" bestFit="1" customWidth="1"/>
    <col min="2329" max="2329" width="9.7265625" style="34" customWidth="1"/>
    <col min="2330" max="2560" width="9" style="34"/>
    <col min="2561" max="2561" width="2" style="34" customWidth="1"/>
    <col min="2562" max="2562" width="9.6328125" style="34" customWidth="1"/>
    <col min="2563" max="2563" width="2.26953125" style="34" customWidth="1"/>
    <col min="2564" max="2564" width="23.90625" style="34" customWidth="1"/>
    <col min="2565" max="2566" width="9.26953125" style="34" bestFit="1" customWidth="1"/>
    <col min="2567" max="2568" width="9.36328125" style="34" bestFit="1" customWidth="1"/>
    <col min="2569" max="2570" width="9.7265625" style="34" bestFit="1" customWidth="1"/>
    <col min="2571" max="2571" width="9.7265625" style="34" customWidth="1"/>
    <col min="2572" max="2573" width="9.26953125" style="34" bestFit="1" customWidth="1"/>
    <col min="2574" max="2575" width="9.36328125" style="34" bestFit="1" customWidth="1"/>
    <col min="2576" max="2577" width="9.7265625" style="34" bestFit="1" customWidth="1"/>
    <col min="2578" max="2578" width="9.7265625" style="34" customWidth="1"/>
    <col min="2579" max="2580" width="9.26953125" style="34" bestFit="1" customWidth="1"/>
    <col min="2581" max="2582" width="9.36328125" style="34" bestFit="1" customWidth="1"/>
    <col min="2583" max="2584" width="9.7265625" style="34" bestFit="1" customWidth="1"/>
    <col min="2585" max="2585" width="9.7265625" style="34" customWidth="1"/>
    <col min="2586" max="2816" width="9" style="34"/>
    <col min="2817" max="2817" width="2" style="34" customWidth="1"/>
    <col min="2818" max="2818" width="9.6328125" style="34" customWidth="1"/>
    <col min="2819" max="2819" width="2.26953125" style="34" customWidth="1"/>
    <col min="2820" max="2820" width="23.90625" style="34" customWidth="1"/>
    <col min="2821" max="2822" width="9.26953125" style="34" bestFit="1" customWidth="1"/>
    <col min="2823" max="2824" width="9.36328125" style="34" bestFit="1" customWidth="1"/>
    <col min="2825" max="2826" width="9.7265625" style="34" bestFit="1" customWidth="1"/>
    <col min="2827" max="2827" width="9.7265625" style="34" customWidth="1"/>
    <col min="2828" max="2829" width="9.26953125" style="34" bestFit="1" customWidth="1"/>
    <col min="2830" max="2831" width="9.36328125" style="34" bestFit="1" customWidth="1"/>
    <col min="2832" max="2833" width="9.7265625" style="34" bestFit="1" customWidth="1"/>
    <col min="2834" max="2834" width="9.7265625" style="34" customWidth="1"/>
    <col min="2835" max="2836" width="9.26953125" style="34" bestFit="1" customWidth="1"/>
    <col min="2837" max="2838" width="9.36328125" style="34" bestFit="1" customWidth="1"/>
    <col min="2839" max="2840" width="9.7265625" style="34" bestFit="1" customWidth="1"/>
    <col min="2841" max="2841" width="9.7265625" style="34" customWidth="1"/>
    <col min="2842" max="3072" width="9" style="34"/>
    <col min="3073" max="3073" width="2" style="34" customWidth="1"/>
    <col min="3074" max="3074" width="9.6328125" style="34" customWidth="1"/>
    <col min="3075" max="3075" width="2.26953125" style="34" customWidth="1"/>
    <col min="3076" max="3076" width="23.90625" style="34" customWidth="1"/>
    <col min="3077" max="3078" width="9.26953125" style="34" bestFit="1" customWidth="1"/>
    <col min="3079" max="3080" width="9.36328125" style="34" bestFit="1" customWidth="1"/>
    <col min="3081" max="3082" width="9.7265625" style="34" bestFit="1" customWidth="1"/>
    <col min="3083" max="3083" width="9.7265625" style="34" customWidth="1"/>
    <col min="3084" max="3085" width="9.26953125" style="34" bestFit="1" customWidth="1"/>
    <col min="3086" max="3087" width="9.36328125" style="34" bestFit="1" customWidth="1"/>
    <col min="3088" max="3089" width="9.7265625" style="34" bestFit="1" customWidth="1"/>
    <col min="3090" max="3090" width="9.7265625" style="34" customWidth="1"/>
    <col min="3091" max="3092" width="9.26953125" style="34" bestFit="1" customWidth="1"/>
    <col min="3093" max="3094" width="9.36328125" style="34" bestFit="1" customWidth="1"/>
    <col min="3095" max="3096" width="9.7265625" style="34" bestFit="1" customWidth="1"/>
    <col min="3097" max="3097" width="9.7265625" style="34" customWidth="1"/>
    <col min="3098" max="3328" width="9" style="34"/>
    <col min="3329" max="3329" width="2" style="34" customWidth="1"/>
    <col min="3330" max="3330" width="9.6328125" style="34" customWidth="1"/>
    <col min="3331" max="3331" width="2.26953125" style="34" customWidth="1"/>
    <col min="3332" max="3332" width="23.90625" style="34" customWidth="1"/>
    <col min="3333" max="3334" width="9.26953125" style="34" bestFit="1" customWidth="1"/>
    <col min="3335" max="3336" width="9.36328125" style="34" bestFit="1" customWidth="1"/>
    <col min="3337" max="3338" width="9.7265625" style="34" bestFit="1" customWidth="1"/>
    <col min="3339" max="3339" width="9.7265625" style="34" customWidth="1"/>
    <col min="3340" max="3341" width="9.26953125" style="34" bestFit="1" customWidth="1"/>
    <col min="3342" max="3343" width="9.36328125" style="34" bestFit="1" customWidth="1"/>
    <col min="3344" max="3345" width="9.7265625" style="34" bestFit="1" customWidth="1"/>
    <col min="3346" max="3346" width="9.7265625" style="34" customWidth="1"/>
    <col min="3347" max="3348" width="9.26953125" style="34" bestFit="1" customWidth="1"/>
    <col min="3349" max="3350" width="9.36328125" style="34" bestFit="1" customWidth="1"/>
    <col min="3351" max="3352" width="9.7265625" style="34" bestFit="1" customWidth="1"/>
    <col min="3353" max="3353" width="9.7265625" style="34" customWidth="1"/>
    <col min="3354" max="3584" width="9" style="34"/>
    <col min="3585" max="3585" width="2" style="34" customWidth="1"/>
    <col min="3586" max="3586" width="9.6328125" style="34" customWidth="1"/>
    <col min="3587" max="3587" width="2.26953125" style="34" customWidth="1"/>
    <col min="3588" max="3588" width="23.90625" style="34" customWidth="1"/>
    <col min="3589" max="3590" width="9.26953125" style="34" bestFit="1" customWidth="1"/>
    <col min="3591" max="3592" width="9.36328125" style="34" bestFit="1" customWidth="1"/>
    <col min="3593" max="3594" width="9.7265625" style="34" bestFit="1" customWidth="1"/>
    <col min="3595" max="3595" width="9.7265625" style="34" customWidth="1"/>
    <col min="3596" max="3597" width="9.26953125" style="34" bestFit="1" customWidth="1"/>
    <col min="3598" max="3599" width="9.36328125" style="34" bestFit="1" customWidth="1"/>
    <col min="3600" max="3601" width="9.7265625" style="34" bestFit="1" customWidth="1"/>
    <col min="3602" max="3602" width="9.7265625" style="34" customWidth="1"/>
    <col min="3603" max="3604" width="9.26953125" style="34" bestFit="1" customWidth="1"/>
    <col min="3605" max="3606" width="9.36328125" style="34" bestFit="1" customWidth="1"/>
    <col min="3607" max="3608" width="9.7265625" style="34" bestFit="1" customWidth="1"/>
    <col min="3609" max="3609" width="9.7265625" style="34" customWidth="1"/>
    <col min="3610" max="3840" width="9" style="34"/>
    <col min="3841" max="3841" width="2" style="34" customWidth="1"/>
    <col min="3842" max="3842" width="9.6328125" style="34" customWidth="1"/>
    <col min="3843" max="3843" width="2.26953125" style="34" customWidth="1"/>
    <col min="3844" max="3844" width="23.90625" style="34" customWidth="1"/>
    <col min="3845" max="3846" width="9.26953125" style="34" bestFit="1" customWidth="1"/>
    <col min="3847" max="3848" width="9.36328125" style="34" bestFit="1" customWidth="1"/>
    <col min="3849" max="3850" width="9.7265625" style="34" bestFit="1" customWidth="1"/>
    <col min="3851" max="3851" width="9.7265625" style="34" customWidth="1"/>
    <col min="3852" max="3853" width="9.26953125" style="34" bestFit="1" customWidth="1"/>
    <col min="3854" max="3855" width="9.36328125" style="34" bestFit="1" customWidth="1"/>
    <col min="3856" max="3857" width="9.7265625" style="34" bestFit="1" customWidth="1"/>
    <col min="3858" max="3858" width="9.7265625" style="34" customWidth="1"/>
    <col min="3859" max="3860" width="9.26953125" style="34" bestFit="1" customWidth="1"/>
    <col min="3861" max="3862" width="9.36328125" style="34" bestFit="1" customWidth="1"/>
    <col min="3863" max="3864" width="9.7265625" style="34" bestFit="1" customWidth="1"/>
    <col min="3865" max="3865" width="9.7265625" style="34" customWidth="1"/>
    <col min="3866" max="4096" width="9" style="34"/>
    <col min="4097" max="4097" width="2" style="34" customWidth="1"/>
    <col min="4098" max="4098" width="9.6328125" style="34" customWidth="1"/>
    <col min="4099" max="4099" width="2.26953125" style="34" customWidth="1"/>
    <col min="4100" max="4100" width="23.90625" style="34" customWidth="1"/>
    <col min="4101" max="4102" width="9.26953125" style="34" bestFit="1" customWidth="1"/>
    <col min="4103" max="4104" width="9.36328125" style="34" bestFit="1" customWidth="1"/>
    <col min="4105" max="4106" width="9.7265625" style="34" bestFit="1" customWidth="1"/>
    <col min="4107" max="4107" width="9.7265625" style="34" customWidth="1"/>
    <col min="4108" max="4109" width="9.26953125" style="34" bestFit="1" customWidth="1"/>
    <col min="4110" max="4111" width="9.36328125" style="34" bestFit="1" customWidth="1"/>
    <col min="4112" max="4113" width="9.7265625" style="34" bestFit="1" customWidth="1"/>
    <col min="4114" max="4114" width="9.7265625" style="34" customWidth="1"/>
    <col min="4115" max="4116" width="9.26953125" style="34" bestFit="1" customWidth="1"/>
    <col min="4117" max="4118" width="9.36328125" style="34" bestFit="1" customWidth="1"/>
    <col min="4119" max="4120" width="9.7265625" style="34" bestFit="1" customWidth="1"/>
    <col min="4121" max="4121" width="9.7265625" style="34" customWidth="1"/>
    <col min="4122" max="4352" width="9" style="34"/>
    <col min="4353" max="4353" width="2" style="34" customWidth="1"/>
    <col min="4354" max="4354" width="9.6328125" style="34" customWidth="1"/>
    <col min="4355" max="4355" width="2.26953125" style="34" customWidth="1"/>
    <col min="4356" max="4356" width="23.90625" style="34" customWidth="1"/>
    <col min="4357" max="4358" width="9.26953125" style="34" bestFit="1" customWidth="1"/>
    <col min="4359" max="4360" width="9.36328125" style="34" bestFit="1" customWidth="1"/>
    <col min="4361" max="4362" width="9.7265625" style="34" bestFit="1" customWidth="1"/>
    <col min="4363" max="4363" width="9.7265625" style="34" customWidth="1"/>
    <col min="4364" max="4365" width="9.26953125" style="34" bestFit="1" customWidth="1"/>
    <col min="4366" max="4367" width="9.36328125" style="34" bestFit="1" customWidth="1"/>
    <col min="4368" max="4369" width="9.7265625" style="34" bestFit="1" customWidth="1"/>
    <col min="4370" max="4370" width="9.7265625" style="34" customWidth="1"/>
    <col min="4371" max="4372" width="9.26953125" style="34" bestFit="1" customWidth="1"/>
    <col min="4373" max="4374" width="9.36328125" style="34" bestFit="1" customWidth="1"/>
    <col min="4375" max="4376" width="9.7265625" style="34" bestFit="1" customWidth="1"/>
    <col min="4377" max="4377" width="9.7265625" style="34" customWidth="1"/>
    <col min="4378" max="4608" width="9" style="34"/>
    <col min="4609" max="4609" width="2" style="34" customWidth="1"/>
    <col min="4610" max="4610" width="9.6328125" style="34" customWidth="1"/>
    <col min="4611" max="4611" width="2.26953125" style="34" customWidth="1"/>
    <col min="4612" max="4612" width="23.90625" style="34" customWidth="1"/>
    <col min="4613" max="4614" width="9.26953125" style="34" bestFit="1" customWidth="1"/>
    <col min="4615" max="4616" width="9.36328125" style="34" bestFit="1" customWidth="1"/>
    <col min="4617" max="4618" width="9.7265625" style="34" bestFit="1" customWidth="1"/>
    <col min="4619" max="4619" width="9.7265625" style="34" customWidth="1"/>
    <col min="4620" max="4621" width="9.26953125" style="34" bestFit="1" customWidth="1"/>
    <col min="4622" max="4623" width="9.36328125" style="34" bestFit="1" customWidth="1"/>
    <col min="4624" max="4625" width="9.7265625" style="34" bestFit="1" customWidth="1"/>
    <col min="4626" max="4626" width="9.7265625" style="34" customWidth="1"/>
    <col min="4627" max="4628" width="9.26953125" style="34" bestFit="1" customWidth="1"/>
    <col min="4629" max="4630" width="9.36328125" style="34" bestFit="1" customWidth="1"/>
    <col min="4631" max="4632" width="9.7265625" style="34" bestFit="1" customWidth="1"/>
    <col min="4633" max="4633" width="9.7265625" style="34" customWidth="1"/>
    <col min="4634" max="4864" width="9" style="34"/>
    <col min="4865" max="4865" width="2" style="34" customWidth="1"/>
    <col min="4866" max="4866" width="9.6328125" style="34" customWidth="1"/>
    <col min="4867" max="4867" width="2.26953125" style="34" customWidth="1"/>
    <col min="4868" max="4868" width="23.90625" style="34" customWidth="1"/>
    <col min="4869" max="4870" width="9.26953125" style="34" bestFit="1" customWidth="1"/>
    <col min="4871" max="4872" width="9.36328125" style="34" bestFit="1" customWidth="1"/>
    <col min="4873" max="4874" width="9.7265625" style="34" bestFit="1" customWidth="1"/>
    <col min="4875" max="4875" width="9.7265625" style="34" customWidth="1"/>
    <col min="4876" max="4877" width="9.26953125" style="34" bestFit="1" customWidth="1"/>
    <col min="4878" max="4879" width="9.36328125" style="34" bestFit="1" customWidth="1"/>
    <col min="4880" max="4881" width="9.7265625" style="34" bestFit="1" customWidth="1"/>
    <col min="4882" max="4882" width="9.7265625" style="34" customWidth="1"/>
    <col min="4883" max="4884" width="9.26953125" style="34" bestFit="1" customWidth="1"/>
    <col min="4885" max="4886" width="9.36328125" style="34" bestFit="1" customWidth="1"/>
    <col min="4887" max="4888" width="9.7265625" style="34" bestFit="1" customWidth="1"/>
    <col min="4889" max="4889" width="9.7265625" style="34" customWidth="1"/>
    <col min="4890" max="5120" width="9" style="34"/>
    <col min="5121" max="5121" width="2" style="34" customWidth="1"/>
    <col min="5122" max="5122" width="9.6328125" style="34" customWidth="1"/>
    <col min="5123" max="5123" width="2.26953125" style="34" customWidth="1"/>
    <col min="5124" max="5124" width="23.90625" style="34" customWidth="1"/>
    <col min="5125" max="5126" width="9.26953125" style="34" bestFit="1" customWidth="1"/>
    <col min="5127" max="5128" width="9.36328125" style="34" bestFit="1" customWidth="1"/>
    <col min="5129" max="5130" width="9.7265625" style="34" bestFit="1" customWidth="1"/>
    <col min="5131" max="5131" width="9.7265625" style="34" customWidth="1"/>
    <col min="5132" max="5133" width="9.26953125" style="34" bestFit="1" customWidth="1"/>
    <col min="5134" max="5135" width="9.36328125" style="34" bestFit="1" customWidth="1"/>
    <col min="5136" max="5137" width="9.7265625" style="34" bestFit="1" customWidth="1"/>
    <col min="5138" max="5138" width="9.7265625" style="34" customWidth="1"/>
    <col min="5139" max="5140" width="9.26953125" style="34" bestFit="1" customWidth="1"/>
    <col min="5141" max="5142" width="9.36328125" style="34" bestFit="1" customWidth="1"/>
    <col min="5143" max="5144" width="9.7265625" style="34" bestFit="1" customWidth="1"/>
    <col min="5145" max="5145" width="9.7265625" style="34" customWidth="1"/>
    <col min="5146" max="5376" width="9" style="34"/>
    <col min="5377" max="5377" width="2" style="34" customWidth="1"/>
    <col min="5378" max="5378" width="9.6328125" style="34" customWidth="1"/>
    <col min="5379" max="5379" width="2.26953125" style="34" customWidth="1"/>
    <col min="5380" max="5380" width="23.90625" style="34" customWidth="1"/>
    <col min="5381" max="5382" width="9.26953125" style="34" bestFit="1" customWidth="1"/>
    <col min="5383" max="5384" width="9.36328125" style="34" bestFit="1" customWidth="1"/>
    <col min="5385" max="5386" width="9.7265625" style="34" bestFit="1" customWidth="1"/>
    <col min="5387" max="5387" width="9.7265625" style="34" customWidth="1"/>
    <col min="5388" max="5389" width="9.26953125" style="34" bestFit="1" customWidth="1"/>
    <col min="5390" max="5391" width="9.36328125" style="34" bestFit="1" customWidth="1"/>
    <col min="5392" max="5393" width="9.7265625" style="34" bestFit="1" customWidth="1"/>
    <col min="5394" max="5394" width="9.7265625" style="34" customWidth="1"/>
    <col min="5395" max="5396" width="9.26953125" style="34" bestFit="1" customWidth="1"/>
    <col min="5397" max="5398" width="9.36328125" style="34" bestFit="1" customWidth="1"/>
    <col min="5399" max="5400" width="9.7265625" style="34" bestFit="1" customWidth="1"/>
    <col min="5401" max="5401" width="9.7265625" style="34" customWidth="1"/>
    <col min="5402" max="5632" width="9" style="34"/>
    <col min="5633" max="5633" width="2" style="34" customWidth="1"/>
    <col min="5634" max="5634" width="9.6328125" style="34" customWidth="1"/>
    <col min="5635" max="5635" width="2.26953125" style="34" customWidth="1"/>
    <col min="5636" max="5636" width="23.90625" style="34" customWidth="1"/>
    <col min="5637" max="5638" width="9.26953125" style="34" bestFit="1" customWidth="1"/>
    <col min="5639" max="5640" width="9.36328125" style="34" bestFit="1" customWidth="1"/>
    <col min="5641" max="5642" width="9.7265625" style="34" bestFit="1" customWidth="1"/>
    <col min="5643" max="5643" width="9.7265625" style="34" customWidth="1"/>
    <col min="5644" max="5645" width="9.26953125" style="34" bestFit="1" customWidth="1"/>
    <col min="5646" max="5647" width="9.36328125" style="34" bestFit="1" customWidth="1"/>
    <col min="5648" max="5649" width="9.7265625" style="34" bestFit="1" customWidth="1"/>
    <col min="5650" max="5650" width="9.7265625" style="34" customWidth="1"/>
    <col min="5651" max="5652" width="9.26953125" style="34" bestFit="1" customWidth="1"/>
    <col min="5653" max="5654" width="9.36328125" style="34" bestFit="1" customWidth="1"/>
    <col min="5655" max="5656" width="9.7265625" style="34" bestFit="1" customWidth="1"/>
    <col min="5657" max="5657" width="9.7265625" style="34" customWidth="1"/>
    <col min="5658" max="5888" width="9" style="34"/>
    <col min="5889" max="5889" width="2" style="34" customWidth="1"/>
    <col min="5890" max="5890" width="9.6328125" style="34" customWidth="1"/>
    <col min="5891" max="5891" width="2.26953125" style="34" customWidth="1"/>
    <col min="5892" max="5892" width="23.90625" style="34" customWidth="1"/>
    <col min="5893" max="5894" width="9.26953125" style="34" bestFit="1" customWidth="1"/>
    <col min="5895" max="5896" width="9.36328125" style="34" bestFit="1" customWidth="1"/>
    <col min="5897" max="5898" width="9.7265625" style="34" bestFit="1" customWidth="1"/>
    <col min="5899" max="5899" width="9.7265625" style="34" customWidth="1"/>
    <col min="5900" max="5901" width="9.26953125" style="34" bestFit="1" customWidth="1"/>
    <col min="5902" max="5903" width="9.36328125" style="34" bestFit="1" customWidth="1"/>
    <col min="5904" max="5905" width="9.7265625" style="34" bestFit="1" customWidth="1"/>
    <col min="5906" max="5906" width="9.7265625" style="34" customWidth="1"/>
    <col min="5907" max="5908" width="9.26953125" style="34" bestFit="1" customWidth="1"/>
    <col min="5909" max="5910" width="9.36328125" style="34" bestFit="1" customWidth="1"/>
    <col min="5911" max="5912" width="9.7265625" style="34" bestFit="1" customWidth="1"/>
    <col min="5913" max="5913" width="9.7265625" style="34" customWidth="1"/>
    <col min="5914" max="6144" width="9" style="34"/>
    <col min="6145" max="6145" width="2" style="34" customWidth="1"/>
    <col min="6146" max="6146" width="9.6328125" style="34" customWidth="1"/>
    <col min="6147" max="6147" width="2.26953125" style="34" customWidth="1"/>
    <col min="6148" max="6148" width="23.90625" style="34" customWidth="1"/>
    <col min="6149" max="6150" width="9.26953125" style="34" bestFit="1" customWidth="1"/>
    <col min="6151" max="6152" width="9.36328125" style="34" bestFit="1" customWidth="1"/>
    <col min="6153" max="6154" width="9.7265625" style="34" bestFit="1" customWidth="1"/>
    <col min="6155" max="6155" width="9.7265625" style="34" customWidth="1"/>
    <col min="6156" max="6157" width="9.26953125" style="34" bestFit="1" customWidth="1"/>
    <col min="6158" max="6159" width="9.36328125" style="34" bestFit="1" customWidth="1"/>
    <col min="6160" max="6161" width="9.7265625" style="34" bestFit="1" customWidth="1"/>
    <col min="6162" max="6162" width="9.7265625" style="34" customWidth="1"/>
    <col min="6163" max="6164" width="9.26953125" style="34" bestFit="1" customWidth="1"/>
    <col min="6165" max="6166" width="9.36328125" style="34" bestFit="1" customWidth="1"/>
    <col min="6167" max="6168" width="9.7265625" style="34" bestFit="1" customWidth="1"/>
    <col min="6169" max="6169" width="9.7265625" style="34" customWidth="1"/>
    <col min="6170" max="6400" width="9" style="34"/>
    <col min="6401" max="6401" width="2" style="34" customWidth="1"/>
    <col min="6402" max="6402" width="9.6328125" style="34" customWidth="1"/>
    <col min="6403" max="6403" width="2.26953125" style="34" customWidth="1"/>
    <col min="6404" max="6404" width="23.90625" style="34" customWidth="1"/>
    <col min="6405" max="6406" width="9.26953125" style="34" bestFit="1" customWidth="1"/>
    <col min="6407" max="6408" width="9.36328125" style="34" bestFit="1" customWidth="1"/>
    <col min="6409" max="6410" width="9.7265625" style="34" bestFit="1" customWidth="1"/>
    <col min="6411" max="6411" width="9.7265625" style="34" customWidth="1"/>
    <col min="6412" max="6413" width="9.26953125" style="34" bestFit="1" customWidth="1"/>
    <col min="6414" max="6415" width="9.36328125" style="34" bestFit="1" customWidth="1"/>
    <col min="6416" max="6417" width="9.7265625" style="34" bestFit="1" customWidth="1"/>
    <col min="6418" max="6418" width="9.7265625" style="34" customWidth="1"/>
    <col min="6419" max="6420" width="9.26953125" style="34" bestFit="1" customWidth="1"/>
    <col min="6421" max="6422" width="9.36328125" style="34" bestFit="1" customWidth="1"/>
    <col min="6423" max="6424" width="9.7265625" style="34" bestFit="1" customWidth="1"/>
    <col min="6425" max="6425" width="9.7265625" style="34" customWidth="1"/>
    <col min="6426" max="6656" width="9" style="34"/>
    <col min="6657" max="6657" width="2" style="34" customWidth="1"/>
    <col min="6658" max="6658" width="9.6328125" style="34" customWidth="1"/>
    <col min="6659" max="6659" width="2.26953125" style="34" customWidth="1"/>
    <col min="6660" max="6660" width="23.90625" style="34" customWidth="1"/>
    <col min="6661" max="6662" width="9.26953125" style="34" bestFit="1" customWidth="1"/>
    <col min="6663" max="6664" width="9.36328125" style="34" bestFit="1" customWidth="1"/>
    <col min="6665" max="6666" width="9.7265625" style="34" bestFit="1" customWidth="1"/>
    <col min="6667" max="6667" width="9.7265625" style="34" customWidth="1"/>
    <col min="6668" max="6669" width="9.26953125" style="34" bestFit="1" customWidth="1"/>
    <col min="6670" max="6671" width="9.36328125" style="34" bestFit="1" customWidth="1"/>
    <col min="6672" max="6673" width="9.7265625" style="34" bestFit="1" customWidth="1"/>
    <col min="6674" max="6674" width="9.7265625" style="34" customWidth="1"/>
    <col min="6675" max="6676" width="9.26953125" style="34" bestFit="1" customWidth="1"/>
    <col min="6677" max="6678" width="9.36328125" style="34" bestFit="1" customWidth="1"/>
    <col min="6679" max="6680" width="9.7265625" style="34" bestFit="1" customWidth="1"/>
    <col min="6681" max="6681" width="9.7265625" style="34" customWidth="1"/>
    <col min="6682" max="6912" width="9" style="34"/>
    <col min="6913" max="6913" width="2" style="34" customWidth="1"/>
    <col min="6914" max="6914" width="9.6328125" style="34" customWidth="1"/>
    <col min="6915" max="6915" width="2.26953125" style="34" customWidth="1"/>
    <col min="6916" max="6916" width="23.90625" style="34" customWidth="1"/>
    <col min="6917" max="6918" width="9.26953125" style="34" bestFit="1" customWidth="1"/>
    <col min="6919" max="6920" width="9.36328125" style="34" bestFit="1" customWidth="1"/>
    <col min="6921" max="6922" width="9.7265625" style="34" bestFit="1" customWidth="1"/>
    <col min="6923" max="6923" width="9.7265625" style="34" customWidth="1"/>
    <col min="6924" max="6925" width="9.26953125" style="34" bestFit="1" customWidth="1"/>
    <col min="6926" max="6927" width="9.36328125" style="34" bestFit="1" customWidth="1"/>
    <col min="6928" max="6929" width="9.7265625" style="34" bestFit="1" customWidth="1"/>
    <col min="6930" max="6930" width="9.7265625" style="34" customWidth="1"/>
    <col min="6931" max="6932" width="9.26953125" style="34" bestFit="1" customWidth="1"/>
    <col min="6933" max="6934" width="9.36328125" style="34" bestFit="1" customWidth="1"/>
    <col min="6935" max="6936" width="9.7265625" style="34" bestFit="1" customWidth="1"/>
    <col min="6937" max="6937" width="9.7265625" style="34" customWidth="1"/>
    <col min="6938" max="7168" width="9" style="34"/>
    <col min="7169" max="7169" width="2" style="34" customWidth="1"/>
    <col min="7170" max="7170" width="9.6328125" style="34" customWidth="1"/>
    <col min="7171" max="7171" width="2.26953125" style="34" customWidth="1"/>
    <col min="7172" max="7172" width="23.90625" style="34" customWidth="1"/>
    <col min="7173" max="7174" width="9.26953125" style="34" bestFit="1" customWidth="1"/>
    <col min="7175" max="7176" width="9.36328125" style="34" bestFit="1" customWidth="1"/>
    <col min="7177" max="7178" width="9.7265625" style="34" bestFit="1" customWidth="1"/>
    <col min="7179" max="7179" width="9.7265625" style="34" customWidth="1"/>
    <col min="7180" max="7181" width="9.26953125" style="34" bestFit="1" customWidth="1"/>
    <col min="7182" max="7183" width="9.36328125" style="34" bestFit="1" customWidth="1"/>
    <col min="7184" max="7185" width="9.7265625" style="34" bestFit="1" customWidth="1"/>
    <col min="7186" max="7186" width="9.7265625" style="34" customWidth="1"/>
    <col min="7187" max="7188" width="9.26953125" style="34" bestFit="1" customWidth="1"/>
    <col min="7189" max="7190" width="9.36328125" style="34" bestFit="1" customWidth="1"/>
    <col min="7191" max="7192" width="9.7265625" style="34" bestFit="1" customWidth="1"/>
    <col min="7193" max="7193" width="9.7265625" style="34" customWidth="1"/>
    <col min="7194" max="7424" width="9" style="34"/>
    <col min="7425" max="7425" width="2" style="34" customWidth="1"/>
    <col min="7426" max="7426" width="9.6328125" style="34" customWidth="1"/>
    <col min="7427" max="7427" width="2.26953125" style="34" customWidth="1"/>
    <col min="7428" max="7428" width="23.90625" style="34" customWidth="1"/>
    <col min="7429" max="7430" width="9.26953125" style="34" bestFit="1" customWidth="1"/>
    <col min="7431" max="7432" width="9.36328125" style="34" bestFit="1" customWidth="1"/>
    <col min="7433" max="7434" width="9.7265625" style="34" bestFit="1" customWidth="1"/>
    <col min="7435" max="7435" width="9.7265625" style="34" customWidth="1"/>
    <col min="7436" max="7437" width="9.26953125" style="34" bestFit="1" customWidth="1"/>
    <col min="7438" max="7439" width="9.36328125" style="34" bestFit="1" customWidth="1"/>
    <col min="7440" max="7441" width="9.7265625" style="34" bestFit="1" customWidth="1"/>
    <col min="7442" max="7442" width="9.7265625" style="34" customWidth="1"/>
    <col min="7443" max="7444" width="9.26953125" style="34" bestFit="1" customWidth="1"/>
    <col min="7445" max="7446" width="9.36328125" style="34" bestFit="1" customWidth="1"/>
    <col min="7447" max="7448" width="9.7265625" style="34" bestFit="1" customWidth="1"/>
    <col min="7449" max="7449" width="9.7265625" style="34" customWidth="1"/>
    <col min="7450" max="7680" width="9" style="34"/>
    <col min="7681" max="7681" width="2" style="34" customWidth="1"/>
    <col min="7682" max="7682" width="9.6328125" style="34" customWidth="1"/>
    <col min="7683" max="7683" width="2.26953125" style="34" customWidth="1"/>
    <col min="7684" max="7684" width="23.90625" style="34" customWidth="1"/>
    <col min="7685" max="7686" width="9.26953125" style="34" bestFit="1" customWidth="1"/>
    <col min="7687" max="7688" width="9.36328125" style="34" bestFit="1" customWidth="1"/>
    <col min="7689" max="7690" width="9.7265625" style="34" bestFit="1" customWidth="1"/>
    <col min="7691" max="7691" width="9.7265625" style="34" customWidth="1"/>
    <col min="7692" max="7693" width="9.26953125" style="34" bestFit="1" customWidth="1"/>
    <col min="7694" max="7695" width="9.36328125" style="34" bestFit="1" customWidth="1"/>
    <col min="7696" max="7697" width="9.7265625" style="34" bestFit="1" customWidth="1"/>
    <col min="7698" max="7698" width="9.7265625" style="34" customWidth="1"/>
    <col min="7699" max="7700" width="9.26953125" style="34" bestFit="1" customWidth="1"/>
    <col min="7701" max="7702" width="9.36328125" style="34" bestFit="1" customWidth="1"/>
    <col min="7703" max="7704" width="9.7265625" style="34" bestFit="1" customWidth="1"/>
    <col min="7705" max="7705" width="9.7265625" style="34" customWidth="1"/>
    <col min="7706" max="7936" width="9" style="34"/>
    <col min="7937" max="7937" width="2" style="34" customWidth="1"/>
    <col min="7938" max="7938" width="9.6328125" style="34" customWidth="1"/>
    <col min="7939" max="7939" width="2.26953125" style="34" customWidth="1"/>
    <col min="7940" max="7940" width="23.90625" style="34" customWidth="1"/>
    <col min="7941" max="7942" width="9.26953125" style="34" bestFit="1" customWidth="1"/>
    <col min="7943" max="7944" width="9.36328125" style="34" bestFit="1" customWidth="1"/>
    <col min="7945" max="7946" width="9.7265625" style="34" bestFit="1" customWidth="1"/>
    <col min="7947" max="7947" width="9.7265625" style="34" customWidth="1"/>
    <col min="7948" max="7949" width="9.26953125" style="34" bestFit="1" customWidth="1"/>
    <col min="7950" max="7951" width="9.36328125" style="34" bestFit="1" customWidth="1"/>
    <col min="7952" max="7953" width="9.7265625" style="34" bestFit="1" customWidth="1"/>
    <col min="7954" max="7954" width="9.7265625" style="34" customWidth="1"/>
    <col min="7955" max="7956" width="9.26953125" style="34" bestFit="1" customWidth="1"/>
    <col min="7957" max="7958" width="9.36328125" style="34" bestFit="1" customWidth="1"/>
    <col min="7959" max="7960" width="9.7265625" style="34" bestFit="1" customWidth="1"/>
    <col min="7961" max="7961" width="9.7265625" style="34" customWidth="1"/>
    <col min="7962" max="8192" width="9" style="34"/>
    <col min="8193" max="8193" width="2" style="34" customWidth="1"/>
    <col min="8194" max="8194" width="9.6328125" style="34" customWidth="1"/>
    <col min="8195" max="8195" width="2.26953125" style="34" customWidth="1"/>
    <col min="8196" max="8196" width="23.90625" style="34" customWidth="1"/>
    <col min="8197" max="8198" width="9.26953125" style="34" bestFit="1" customWidth="1"/>
    <col min="8199" max="8200" width="9.36328125" style="34" bestFit="1" customWidth="1"/>
    <col min="8201" max="8202" width="9.7265625" style="34" bestFit="1" customWidth="1"/>
    <col min="8203" max="8203" width="9.7265625" style="34" customWidth="1"/>
    <col min="8204" max="8205" width="9.26953125" style="34" bestFit="1" customWidth="1"/>
    <col min="8206" max="8207" width="9.36328125" style="34" bestFit="1" customWidth="1"/>
    <col min="8208" max="8209" width="9.7265625" style="34" bestFit="1" customWidth="1"/>
    <col min="8210" max="8210" width="9.7265625" style="34" customWidth="1"/>
    <col min="8211" max="8212" width="9.26953125" style="34" bestFit="1" customWidth="1"/>
    <col min="8213" max="8214" width="9.36328125" style="34" bestFit="1" customWidth="1"/>
    <col min="8215" max="8216" width="9.7265625" style="34" bestFit="1" customWidth="1"/>
    <col min="8217" max="8217" width="9.7265625" style="34" customWidth="1"/>
    <col min="8218" max="8448" width="9" style="34"/>
    <col min="8449" max="8449" width="2" style="34" customWidth="1"/>
    <col min="8450" max="8450" width="9.6328125" style="34" customWidth="1"/>
    <col min="8451" max="8451" width="2.26953125" style="34" customWidth="1"/>
    <col min="8452" max="8452" width="23.90625" style="34" customWidth="1"/>
    <col min="8453" max="8454" width="9.26953125" style="34" bestFit="1" customWidth="1"/>
    <col min="8455" max="8456" width="9.36328125" style="34" bestFit="1" customWidth="1"/>
    <col min="8457" max="8458" width="9.7265625" style="34" bestFit="1" customWidth="1"/>
    <col min="8459" max="8459" width="9.7265625" style="34" customWidth="1"/>
    <col min="8460" max="8461" width="9.26953125" style="34" bestFit="1" customWidth="1"/>
    <col min="8462" max="8463" width="9.36328125" style="34" bestFit="1" customWidth="1"/>
    <col min="8464" max="8465" width="9.7265625" style="34" bestFit="1" customWidth="1"/>
    <col min="8466" max="8466" width="9.7265625" style="34" customWidth="1"/>
    <col min="8467" max="8468" width="9.26953125" style="34" bestFit="1" customWidth="1"/>
    <col min="8469" max="8470" width="9.36328125" style="34" bestFit="1" customWidth="1"/>
    <col min="8471" max="8472" width="9.7265625" style="34" bestFit="1" customWidth="1"/>
    <col min="8473" max="8473" width="9.7265625" style="34" customWidth="1"/>
    <col min="8474" max="8704" width="9" style="34"/>
    <col min="8705" max="8705" width="2" style="34" customWidth="1"/>
    <col min="8706" max="8706" width="9.6328125" style="34" customWidth="1"/>
    <col min="8707" max="8707" width="2.26953125" style="34" customWidth="1"/>
    <col min="8708" max="8708" width="23.90625" style="34" customWidth="1"/>
    <col min="8709" max="8710" width="9.26953125" style="34" bestFit="1" customWidth="1"/>
    <col min="8711" max="8712" width="9.36328125" style="34" bestFit="1" customWidth="1"/>
    <col min="8713" max="8714" width="9.7265625" style="34" bestFit="1" customWidth="1"/>
    <col min="8715" max="8715" width="9.7265625" style="34" customWidth="1"/>
    <col min="8716" max="8717" width="9.26953125" style="34" bestFit="1" customWidth="1"/>
    <col min="8718" max="8719" width="9.36328125" style="34" bestFit="1" customWidth="1"/>
    <col min="8720" max="8721" width="9.7265625" style="34" bestFit="1" customWidth="1"/>
    <col min="8722" max="8722" width="9.7265625" style="34" customWidth="1"/>
    <col min="8723" max="8724" width="9.26953125" style="34" bestFit="1" customWidth="1"/>
    <col min="8725" max="8726" width="9.36328125" style="34" bestFit="1" customWidth="1"/>
    <col min="8727" max="8728" width="9.7265625" style="34" bestFit="1" customWidth="1"/>
    <col min="8729" max="8729" width="9.7265625" style="34" customWidth="1"/>
    <col min="8730" max="8960" width="9" style="34"/>
    <col min="8961" max="8961" width="2" style="34" customWidth="1"/>
    <col min="8962" max="8962" width="9.6328125" style="34" customWidth="1"/>
    <col min="8963" max="8963" width="2.26953125" style="34" customWidth="1"/>
    <col min="8964" max="8964" width="23.90625" style="34" customWidth="1"/>
    <col min="8965" max="8966" width="9.26953125" style="34" bestFit="1" customWidth="1"/>
    <col min="8967" max="8968" width="9.36328125" style="34" bestFit="1" customWidth="1"/>
    <col min="8969" max="8970" width="9.7265625" style="34" bestFit="1" customWidth="1"/>
    <col min="8971" max="8971" width="9.7265625" style="34" customWidth="1"/>
    <col min="8972" max="8973" width="9.26953125" style="34" bestFit="1" customWidth="1"/>
    <col min="8974" max="8975" width="9.36328125" style="34" bestFit="1" customWidth="1"/>
    <col min="8976" max="8977" width="9.7265625" style="34" bestFit="1" customWidth="1"/>
    <col min="8978" max="8978" width="9.7265625" style="34" customWidth="1"/>
    <col min="8979" max="8980" width="9.26953125" style="34" bestFit="1" customWidth="1"/>
    <col min="8981" max="8982" width="9.36328125" style="34" bestFit="1" customWidth="1"/>
    <col min="8983" max="8984" width="9.7265625" style="34" bestFit="1" customWidth="1"/>
    <col min="8985" max="8985" width="9.7265625" style="34" customWidth="1"/>
    <col min="8986" max="9216" width="9" style="34"/>
    <col min="9217" max="9217" width="2" style="34" customWidth="1"/>
    <col min="9218" max="9218" width="9.6328125" style="34" customWidth="1"/>
    <col min="9219" max="9219" width="2.26953125" style="34" customWidth="1"/>
    <col min="9220" max="9220" width="23.90625" style="34" customWidth="1"/>
    <col min="9221" max="9222" width="9.26953125" style="34" bestFit="1" customWidth="1"/>
    <col min="9223" max="9224" width="9.36328125" style="34" bestFit="1" customWidth="1"/>
    <col min="9225" max="9226" width="9.7265625" style="34" bestFit="1" customWidth="1"/>
    <col min="9227" max="9227" width="9.7265625" style="34" customWidth="1"/>
    <col min="9228" max="9229" width="9.26953125" style="34" bestFit="1" customWidth="1"/>
    <col min="9230" max="9231" width="9.36328125" style="34" bestFit="1" customWidth="1"/>
    <col min="9232" max="9233" width="9.7265625" style="34" bestFit="1" customWidth="1"/>
    <col min="9234" max="9234" width="9.7265625" style="34" customWidth="1"/>
    <col min="9235" max="9236" width="9.26953125" style="34" bestFit="1" customWidth="1"/>
    <col min="9237" max="9238" width="9.36328125" style="34" bestFit="1" customWidth="1"/>
    <col min="9239" max="9240" width="9.7265625" style="34" bestFit="1" customWidth="1"/>
    <col min="9241" max="9241" width="9.7265625" style="34" customWidth="1"/>
    <col min="9242" max="9472" width="9" style="34"/>
    <col min="9473" max="9473" width="2" style="34" customWidth="1"/>
    <col min="9474" max="9474" width="9.6328125" style="34" customWidth="1"/>
    <col min="9475" max="9475" width="2.26953125" style="34" customWidth="1"/>
    <col min="9476" max="9476" width="23.90625" style="34" customWidth="1"/>
    <col min="9477" max="9478" width="9.26953125" style="34" bestFit="1" customWidth="1"/>
    <col min="9479" max="9480" width="9.36328125" style="34" bestFit="1" customWidth="1"/>
    <col min="9481" max="9482" width="9.7265625" style="34" bestFit="1" customWidth="1"/>
    <col min="9483" max="9483" width="9.7265625" style="34" customWidth="1"/>
    <col min="9484" max="9485" width="9.26953125" style="34" bestFit="1" customWidth="1"/>
    <col min="9486" max="9487" width="9.36328125" style="34" bestFit="1" customWidth="1"/>
    <col min="9488" max="9489" width="9.7265625" style="34" bestFit="1" customWidth="1"/>
    <col min="9490" max="9490" width="9.7265625" style="34" customWidth="1"/>
    <col min="9491" max="9492" width="9.26953125" style="34" bestFit="1" customWidth="1"/>
    <col min="9493" max="9494" width="9.36328125" style="34" bestFit="1" customWidth="1"/>
    <col min="9495" max="9496" width="9.7265625" style="34" bestFit="1" customWidth="1"/>
    <col min="9497" max="9497" width="9.7265625" style="34" customWidth="1"/>
    <col min="9498" max="9728" width="9" style="34"/>
    <col min="9729" max="9729" width="2" style="34" customWidth="1"/>
    <col min="9730" max="9730" width="9.6328125" style="34" customWidth="1"/>
    <col min="9731" max="9731" width="2.26953125" style="34" customWidth="1"/>
    <col min="9732" max="9732" width="23.90625" style="34" customWidth="1"/>
    <col min="9733" max="9734" width="9.26953125" style="34" bestFit="1" customWidth="1"/>
    <col min="9735" max="9736" width="9.36328125" style="34" bestFit="1" customWidth="1"/>
    <col min="9737" max="9738" width="9.7265625" style="34" bestFit="1" customWidth="1"/>
    <col min="9739" max="9739" width="9.7265625" style="34" customWidth="1"/>
    <col min="9740" max="9741" width="9.26953125" style="34" bestFit="1" customWidth="1"/>
    <col min="9742" max="9743" width="9.36328125" style="34" bestFit="1" customWidth="1"/>
    <col min="9744" max="9745" width="9.7265625" style="34" bestFit="1" customWidth="1"/>
    <col min="9746" max="9746" width="9.7265625" style="34" customWidth="1"/>
    <col min="9747" max="9748" width="9.26953125" style="34" bestFit="1" customWidth="1"/>
    <col min="9749" max="9750" width="9.36328125" style="34" bestFit="1" customWidth="1"/>
    <col min="9751" max="9752" width="9.7265625" style="34" bestFit="1" customWidth="1"/>
    <col min="9753" max="9753" width="9.7265625" style="34" customWidth="1"/>
    <col min="9754" max="9984" width="9" style="34"/>
    <col min="9985" max="9985" width="2" style="34" customWidth="1"/>
    <col min="9986" max="9986" width="9.6328125" style="34" customWidth="1"/>
    <col min="9987" max="9987" width="2.26953125" style="34" customWidth="1"/>
    <col min="9988" max="9988" width="23.90625" style="34" customWidth="1"/>
    <col min="9989" max="9990" width="9.26953125" style="34" bestFit="1" customWidth="1"/>
    <col min="9991" max="9992" width="9.36328125" style="34" bestFit="1" customWidth="1"/>
    <col min="9993" max="9994" width="9.7265625" style="34" bestFit="1" customWidth="1"/>
    <col min="9995" max="9995" width="9.7265625" style="34" customWidth="1"/>
    <col min="9996" max="9997" width="9.26953125" style="34" bestFit="1" customWidth="1"/>
    <col min="9998" max="9999" width="9.36328125" style="34" bestFit="1" customWidth="1"/>
    <col min="10000" max="10001" width="9.7265625" style="34" bestFit="1" customWidth="1"/>
    <col min="10002" max="10002" width="9.7265625" style="34" customWidth="1"/>
    <col min="10003" max="10004" width="9.26953125" style="34" bestFit="1" customWidth="1"/>
    <col min="10005" max="10006" width="9.36328125" style="34" bestFit="1" customWidth="1"/>
    <col min="10007" max="10008" width="9.7265625" style="34" bestFit="1" customWidth="1"/>
    <col min="10009" max="10009" width="9.7265625" style="34" customWidth="1"/>
    <col min="10010" max="10240" width="9" style="34"/>
    <col min="10241" max="10241" width="2" style="34" customWidth="1"/>
    <col min="10242" max="10242" width="9.6328125" style="34" customWidth="1"/>
    <col min="10243" max="10243" width="2.26953125" style="34" customWidth="1"/>
    <col min="10244" max="10244" width="23.90625" style="34" customWidth="1"/>
    <col min="10245" max="10246" width="9.26953125" style="34" bestFit="1" customWidth="1"/>
    <col min="10247" max="10248" width="9.36328125" style="34" bestFit="1" customWidth="1"/>
    <col min="10249" max="10250" width="9.7265625" style="34" bestFit="1" customWidth="1"/>
    <col min="10251" max="10251" width="9.7265625" style="34" customWidth="1"/>
    <col min="10252" max="10253" width="9.26953125" style="34" bestFit="1" customWidth="1"/>
    <col min="10254" max="10255" width="9.36328125" style="34" bestFit="1" customWidth="1"/>
    <col min="10256" max="10257" width="9.7265625" style="34" bestFit="1" customWidth="1"/>
    <col min="10258" max="10258" width="9.7265625" style="34" customWidth="1"/>
    <col min="10259" max="10260" width="9.26953125" style="34" bestFit="1" customWidth="1"/>
    <col min="10261" max="10262" width="9.36328125" style="34" bestFit="1" customWidth="1"/>
    <col min="10263" max="10264" width="9.7265625" style="34" bestFit="1" customWidth="1"/>
    <col min="10265" max="10265" width="9.7265625" style="34" customWidth="1"/>
    <col min="10266" max="10496" width="9" style="34"/>
    <col min="10497" max="10497" width="2" style="34" customWidth="1"/>
    <col min="10498" max="10498" width="9.6328125" style="34" customWidth="1"/>
    <col min="10499" max="10499" width="2.26953125" style="34" customWidth="1"/>
    <col min="10500" max="10500" width="23.90625" style="34" customWidth="1"/>
    <col min="10501" max="10502" width="9.26953125" style="34" bestFit="1" customWidth="1"/>
    <col min="10503" max="10504" width="9.36328125" style="34" bestFit="1" customWidth="1"/>
    <col min="10505" max="10506" width="9.7265625" style="34" bestFit="1" customWidth="1"/>
    <col min="10507" max="10507" width="9.7265625" style="34" customWidth="1"/>
    <col min="10508" max="10509" width="9.26953125" style="34" bestFit="1" customWidth="1"/>
    <col min="10510" max="10511" width="9.36328125" style="34" bestFit="1" customWidth="1"/>
    <col min="10512" max="10513" width="9.7265625" style="34" bestFit="1" customWidth="1"/>
    <col min="10514" max="10514" width="9.7265625" style="34" customWidth="1"/>
    <col min="10515" max="10516" width="9.26953125" style="34" bestFit="1" customWidth="1"/>
    <col min="10517" max="10518" width="9.36328125" style="34" bestFit="1" customWidth="1"/>
    <col min="10519" max="10520" width="9.7265625" style="34" bestFit="1" customWidth="1"/>
    <col min="10521" max="10521" width="9.7265625" style="34" customWidth="1"/>
    <col min="10522" max="10752" width="9" style="34"/>
    <col min="10753" max="10753" width="2" style="34" customWidth="1"/>
    <col min="10754" max="10754" width="9.6328125" style="34" customWidth="1"/>
    <col min="10755" max="10755" width="2.26953125" style="34" customWidth="1"/>
    <col min="10756" max="10756" width="23.90625" style="34" customWidth="1"/>
    <col min="10757" max="10758" width="9.26953125" style="34" bestFit="1" customWidth="1"/>
    <col min="10759" max="10760" width="9.36328125" style="34" bestFit="1" customWidth="1"/>
    <col min="10761" max="10762" width="9.7265625" style="34" bestFit="1" customWidth="1"/>
    <col min="10763" max="10763" width="9.7265625" style="34" customWidth="1"/>
    <col min="10764" max="10765" width="9.26953125" style="34" bestFit="1" customWidth="1"/>
    <col min="10766" max="10767" width="9.36328125" style="34" bestFit="1" customWidth="1"/>
    <col min="10768" max="10769" width="9.7265625" style="34" bestFit="1" customWidth="1"/>
    <col min="10770" max="10770" width="9.7265625" style="34" customWidth="1"/>
    <col min="10771" max="10772" width="9.26953125" style="34" bestFit="1" customWidth="1"/>
    <col min="10773" max="10774" width="9.36328125" style="34" bestFit="1" customWidth="1"/>
    <col min="10775" max="10776" width="9.7265625" style="34" bestFit="1" customWidth="1"/>
    <col min="10777" max="10777" width="9.7265625" style="34" customWidth="1"/>
    <col min="10778" max="11008" width="9" style="34"/>
    <col min="11009" max="11009" width="2" style="34" customWidth="1"/>
    <col min="11010" max="11010" width="9.6328125" style="34" customWidth="1"/>
    <col min="11011" max="11011" width="2.26953125" style="34" customWidth="1"/>
    <col min="11012" max="11012" width="23.90625" style="34" customWidth="1"/>
    <col min="11013" max="11014" width="9.26953125" style="34" bestFit="1" customWidth="1"/>
    <col min="11015" max="11016" width="9.36328125" style="34" bestFit="1" customWidth="1"/>
    <col min="11017" max="11018" width="9.7265625" style="34" bestFit="1" customWidth="1"/>
    <col min="11019" max="11019" width="9.7265625" style="34" customWidth="1"/>
    <col min="11020" max="11021" width="9.26953125" style="34" bestFit="1" customWidth="1"/>
    <col min="11022" max="11023" width="9.36328125" style="34" bestFit="1" customWidth="1"/>
    <col min="11024" max="11025" width="9.7265625" style="34" bestFit="1" customWidth="1"/>
    <col min="11026" max="11026" width="9.7265625" style="34" customWidth="1"/>
    <col min="11027" max="11028" width="9.26953125" style="34" bestFit="1" customWidth="1"/>
    <col min="11029" max="11030" width="9.36328125" style="34" bestFit="1" customWidth="1"/>
    <col min="11031" max="11032" width="9.7265625" style="34" bestFit="1" customWidth="1"/>
    <col min="11033" max="11033" width="9.7265625" style="34" customWidth="1"/>
    <col min="11034" max="11264" width="9" style="34"/>
    <col min="11265" max="11265" width="2" style="34" customWidth="1"/>
    <col min="11266" max="11266" width="9.6328125" style="34" customWidth="1"/>
    <col min="11267" max="11267" width="2.26953125" style="34" customWidth="1"/>
    <col min="11268" max="11268" width="23.90625" style="34" customWidth="1"/>
    <col min="11269" max="11270" width="9.26953125" style="34" bestFit="1" customWidth="1"/>
    <col min="11271" max="11272" width="9.36328125" style="34" bestFit="1" customWidth="1"/>
    <col min="11273" max="11274" width="9.7265625" style="34" bestFit="1" customWidth="1"/>
    <col min="11275" max="11275" width="9.7265625" style="34" customWidth="1"/>
    <col min="11276" max="11277" width="9.26953125" style="34" bestFit="1" customWidth="1"/>
    <col min="11278" max="11279" width="9.36328125" style="34" bestFit="1" customWidth="1"/>
    <col min="11280" max="11281" width="9.7265625" style="34" bestFit="1" customWidth="1"/>
    <col min="11282" max="11282" width="9.7265625" style="34" customWidth="1"/>
    <col min="11283" max="11284" width="9.26953125" style="34" bestFit="1" customWidth="1"/>
    <col min="11285" max="11286" width="9.36328125" style="34" bestFit="1" customWidth="1"/>
    <col min="11287" max="11288" width="9.7265625" style="34" bestFit="1" customWidth="1"/>
    <col min="11289" max="11289" width="9.7265625" style="34" customWidth="1"/>
    <col min="11290" max="11520" width="9" style="34"/>
    <col min="11521" max="11521" width="2" style="34" customWidth="1"/>
    <col min="11522" max="11522" width="9.6328125" style="34" customWidth="1"/>
    <col min="11523" max="11523" width="2.26953125" style="34" customWidth="1"/>
    <col min="11524" max="11524" width="23.90625" style="34" customWidth="1"/>
    <col min="11525" max="11526" width="9.26953125" style="34" bestFit="1" customWidth="1"/>
    <col min="11527" max="11528" width="9.36328125" style="34" bestFit="1" customWidth="1"/>
    <col min="11529" max="11530" width="9.7265625" style="34" bestFit="1" customWidth="1"/>
    <col min="11531" max="11531" width="9.7265625" style="34" customWidth="1"/>
    <col min="11532" max="11533" width="9.26953125" style="34" bestFit="1" customWidth="1"/>
    <col min="11534" max="11535" width="9.36328125" style="34" bestFit="1" customWidth="1"/>
    <col min="11536" max="11537" width="9.7265625" style="34" bestFit="1" customWidth="1"/>
    <col min="11538" max="11538" width="9.7265625" style="34" customWidth="1"/>
    <col min="11539" max="11540" width="9.26953125" style="34" bestFit="1" customWidth="1"/>
    <col min="11541" max="11542" width="9.36328125" style="34" bestFit="1" customWidth="1"/>
    <col min="11543" max="11544" width="9.7265625" style="34" bestFit="1" customWidth="1"/>
    <col min="11545" max="11545" width="9.7265625" style="34" customWidth="1"/>
    <col min="11546" max="11776" width="9" style="34"/>
    <col min="11777" max="11777" width="2" style="34" customWidth="1"/>
    <col min="11778" max="11778" width="9.6328125" style="34" customWidth="1"/>
    <col min="11779" max="11779" width="2.26953125" style="34" customWidth="1"/>
    <col min="11780" max="11780" width="23.90625" style="34" customWidth="1"/>
    <col min="11781" max="11782" width="9.26953125" style="34" bestFit="1" customWidth="1"/>
    <col min="11783" max="11784" width="9.36328125" style="34" bestFit="1" customWidth="1"/>
    <col min="11785" max="11786" width="9.7265625" style="34" bestFit="1" customWidth="1"/>
    <col min="11787" max="11787" width="9.7265625" style="34" customWidth="1"/>
    <col min="11788" max="11789" width="9.26953125" style="34" bestFit="1" customWidth="1"/>
    <col min="11790" max="11791" width="9.36328125" style="34" bestFit="1" customWidth="1"/>
    <col min="11792" max="11793" width="9.7265625" style="34" bestFit="1" customWidth="1"/>
    <col min="11794" max="11794" width="9.7265625" style="34" customWidth="1"/>
    <col min="11795" max="11796" width="9.26953125" style="34" bestFit="1" customWidth="1"/>
    <col min="11797" max="11798" width="9.36328125" style="34" bestFit="1" customWidth="1"/>
    <col min="11799" max="11800" width="9.7265625" style="34" bestFit="1" customWidth="1"/>
    <col min="11801" max="11801" width="9.7265625" style="34" customWidth="1"/>
    <col min="11802" max="12032" width="9" style="34"/>
    <col min="12033" max="12033" width="2" style="34" customWidth="1"/>
    <col min="12034" max="12034" width="9.6328125" style="34" customWidth="1"/>
    <col min="12035" max="12035" width="2.26953125" style="34" customWidth="1"/>
    <col min="12036" max="12036" width="23.90625" style="34" customWidth="1"/>
    <col min="12037" max="12038" width="9.26953125" style="34" bestFit="1" customWidth="1"/>
    <col min="12039" max="12040" width="9.36328125" style="34" bestFit="1" customWidth="1"/>
    <col min="12041" max="12042" width="9.7265625" style="34" bestFit="1" customWidth="1"/>
    <col min="12043" max="12043" width="9.7265625" style="34" customWidth="1"/>
    <col min="12044" max="12045" width="9.26953125" style="34" bestFit="1" customWidth="1"/>
    <col min="12046" max="12047" width="9.36328125" style="34" bestFit="1" customWidth="1"/>
    <col min="12048" max="12049" width="9.7265625" style="34" bestFit="1" customWidth="1"/>
    <col min="12050" max="12050" width="9.7265625" style="34" customWidth="1"/>
    <col min="12051" max="12052" width="9.26953125" style="34" bestFit="1" customWidth="1"/>
    <col min="12053" max="12054" width="9.36328125" style="34" bestFit="1" customWidth="1"/>
    <col min="12055" max="12056" width="9.7265625" style="34" bestFit="1" customWidth="1"/>
    <col min="12057" max="12057" width="9.7265625" style="34" customWidth="1"/>
    <col min="12058" max="12288" width="9" style="34"/>
    <col min="12289" max="12289" width="2" style="34" customWidth="1"/>
    <col min="12290" max="12290" width="9.6328125" style="34" customWidth="1"/>
    <col min="12291" max="12291" width="2.26953125" style="34" customWidth="1"/>
    <col min="12292" max="12292" width="23.90625" style="34" customWidth="1"/>
    <col min="12293" max="12294" width="9.26953125" style="34" bestFit="1" customWidth="1"/>
    <col min="12295" max="12296" width="9.36328125" style="34" bestFit="1" customWidth="1"/>
    <col min="12297" max="12298" width="9.7265625" style="34" bestFit="1" customWidth="1"/>
    <col min="12299" max="12299" width="9.7265625" style="34" customWidth="1"/>
    <col min="12300" max="12301" width="9.26953125" style="34" bestFit="1" customWidth="1"/>
    <col min="12302" max="12303" width="9.36328125" style="34" bestFit="1" customWidth="1"/>
    <col min="12304" max="12305" width="9.7265625" style="34" bestFit="1" customWidth="1"/>
    <col min="12306" max="12306" width="9.7265625" style="34" customWidth="1"/>
    <col min="12307" max="12308" width="9.26953125" style="34" bestFit="1" customWidth="1"/>
    <col min="12309" max="12310" width="9.36328125" style="34" bestFit="1" customWidth="1"/>
    <col min="12311" max="12312" width="9.7265625" style="34" bestFit="1" customWidth="1"/>
    <col min="12313" max="12313" width="9.7265625" style="34" customWidth="1"/>
    <col min="12314" max="12544" width="9" style="34"/>
    <col min="12545" max="12545" width="2" style="34" customWidth="1"/>
    <col min="12546" max="12546" width="9.6328125" style="34" customWidth="1"/>
    <col min="12547" max="12547" width="2.26953125" style="34" customWidth="1"/>
    <col min="12548" max="12548" width="23.90625" style="34" customWidth="1"/>
    <col min="12549" max="12550" width="9.26953125" style="34" bestFit="1" customWidth="1"/>
    <col min="12551" max="12552" width="9.36328125" style="34" bestFit="1" customWidth="1"/>
    <col min="12553" max="12554" width="9.7265625" style="34" bestFit="1" customWidth="1"/>
    <col min="12555" max="12555" width="9.7265625" style="34" customWidth="1"/>
    <col min="12556" max="12557" width="9.26953125" style="34" bestFit="1" customWidth="1"/>
    <col min="12558" max="12559" width="9.36328125" style="34" bestFit="1" customWidth="1"/>
    <col min="12560" max="12561" width="9.7265625" style="34" bestFit="1" customWidth="1"/>
    <col min="12562" max="12562" width="9.7265625" style="34" customWidth="1"/>
    <col min="12563" max="12564" width="9.26953125" style="34" bestFit="1" customWidth="1"/>
    <col min="12565" max="12566" width="9.36328125" style="34" bestFit="1" customWidth="1"/>
    <col min="12567" max="12568" width="9.7265625" style="34" bestFit="1" customWidth="1"/>
    <col min="12569" max="12569" width="9.7265625" style="34" customWidth="1"/>
    <col min="12570" max="12800" width="9" style="34"/>
    <col min="12801" max="12801" width="2" style="34" customWidth="1"/>
    <col min="12802" max="12802" width="9.6328125" style="34" customWidth="1"/>
    <col min="12803" max="12803" width="2.26953125" style="34" customWidth="1"/>
    <col min="12804" max="12804" width="23.90625" style="34" customWidth="1"/>
    <col min="12805" max="12806" width="9.26953125" style="34" bestFit="1" customWidth="1"/>
    <col min="12807" max="12808" width="9.36328125" style="34" bestFit="1" customWidth="1"/>
    <col min="12809" max="12810" width="9.7265625" style="34" bestFit="1" customWidth="1"/>
    <col min="12811" max="12811" width="9.7265625" style="34" customWidth="1"/>
    <col min="12812" max="12813" width="9.26953125" style="34" bestFit="1" customWidth="1"/>
    <col min="12814" max="12815" width="9.36328125" style="34" bestFit="1" customWidth="1"/>
    <col min="12816" max="12817" width="9.7265625" style="34" bestFit="1" customWidth="1"/>
    <col min="12818" max="12818" width="9.7265625" style="34" customWidth="1"/>
    <col min="12819" max="12820" width="9.26953125" style="34" bestFit="1" customWidth="1"/>
    <col min="12821" max="12822" width="9.36328125" style="34" bestFit="1" customWidth="1"/>
    <col min="12823" max="12824" width="9.7265625" style="34" bestFit="1" customWidth="1"/>
    <col min="12825" max="12825" width="9.7265625" style="34" customWidth="1"/>
    <col min="12826" max="13056" width="9" style="34"/>
    <col min="13057" max="13057" width="2" style="34" customWidth="1"/>
    <col min="13058" max="13058" width="9.6328125" style="34" customWidth="1"/>
    <col min="13059" max="13059" width="2.26953125" style="34" customWidth="1"/>
    <col min="13060" max="13060" width="23.90625" style="34" customWidth="1"/>
    <col min="13061" max="13062" width="9.26953125" style="34" bestFit="1" customWidth="1"/>
    <col min="13063" max="13064" width="9.36328125" style="34" bestFit="1" customWidth="1"/>
    <col min="13065" max="13066" width="9.7265625" style="34" bestFit="1" customWidth="1"/>
    <col min="13067" max="13067" width="9.7265625" style="34" customWidth="1"/>
    <col min="13068" max="13069" width="9.26953125" style="34" bestFit="1" customWidth="1"/>
    <col min="13070" max="13071" width="9.36328125" style="34" bestFit="1" customWidth="1"/>
    <col min="13072" max="13073" width="9.7265625" style="34" bestFit="1" customWidth="1"/>
    <col min="13074" max="13074" width="9.7265625" style="34" customWidth="1"/>
    <col min="13075" max="13076" width="9.26953125" style="34" bestFit="1" customWidth="1"/>
    <col min="13077" max="13078" width="9.36328125" style="34" bestFit="1" customWidth="1"/>
    <col min="13079" max="13080" width="9.7265625" style="34" bestFit="1" customWidth="1"/>
    <col min="13081" max="13081" width="9.7265625" style="34" customWidth="1"/>
    <col min="13082" max="13312" width="9" style="34"/>
    <col min="13313" max="13313" width="2" style="34" customWidth="1"/>
    <col min="13314" max="13314" width="9.6328125" style="34" customWidth="1"/>
    <col min="13315" max="13315" width="2.26953125" style="34" customWidth="1"/>
    <col min="13316" max="13316" width="23.90625" style="34" customWidth="1"/>
    <col min="13317" max="13318" width="9.26953125" style="34" bestFit="1" customWidth="1"/>
    <col min="13319" max="13320" width="9.36328125" style="34" bestFit="1" customWidth="1"/>
    <col min="13321" max="13322" width="9.7265625" style="34" bestFit="1" customWidth="1"/>
    <col min="13323" max="13323" width="9.7265625" style="34" customWidth="1"/>
    <col min="13324" max="13325" width="9.26953125" style="34" bestFit="1" customWidth="1"/>
    <col min="13326" max="13327" width="9.36328125" style="34" bestFit="1" customWidth="1"/>
    <col min="13328" max="13329" width="9.7265625" style="34" bestFit="1" customWidth="1"/>
    <col min="13330" max="13330" width="9.7265625" style="34" customWidth="1"/>
    <col min="13331" max="13332" width="9.26953125" style="34" bestFit="1" customWidth="1"/>
    <col min="13333" max="13334" width="9.36328125" style="34" bestFit="1" customWidth="1"/>
    <col min="13335" max="13336" width="9.7265625" style="34" bestFit="1" customWidth="1"/>
    <col min="13337" max="13337" width="9.7265625" style="34" customWidth="1"/>
    <col min="13338" max="13568" width="9" style="34"/>
    <col min="13569" max="13569" width="2" style="34" customWidth="1"/>
    <col min="13570" max="13570" width="9.6328125" style="34" customWidth="1"/>
    <col min="13571" max="13571" width="2.26953125" style="34" customWidth="1"/>
    <col min="13572" max="13572" width="23.90625" style="34" customWidth="1"/>
    <col min="13573" max="13574" width="9.26953125" style="34" bestFit="1" customWidth="1"/>
    <col min="13575" max="13576" width="9.36328125" style="34" bestFit="1" customWidth="1"/>
    <col min="13577" max="13578" width="9.7265625" style="34" bestFit="1" customWidth="1"/>
    <col min="13579" max="13579" width="9.7265625" style="34" customWidth="1"/>
    <col min="13580" max="13581" width="9.26953125" style="34" bestFit="1" customWidth="1"/>
    <col min="13582" max="13583" width="9.36328125" style="34" bestFit="1" customWidth="1"/>
    <col min="13584" max="13585" width="9.7265625" style="34" bestFit="1" customWidth="1"/>
    <col min="13586" max="13586" width="9.7265625" style="34" customWidth="1"/>
    <col min="13587" max="13588" width="9.26953125" style="34" bestFit="1" customWidth="1"/>
    <col min="13589" max="13590" width="9.36328125" style="34" bestFit="1" customWidth="1"/>
    <col min="13591" max="13592" width="9.7265625" style="34" bestFit="1" customWidth="1"/>
    <col min="13593" max="13593" width="9.7265625" style="34" customWidth="1"/>
    <col min="13594" max="13824" width="9" style="34"/>
    <col min="13825" max="13825" width="2" style="34" customWidth="1"/>
    <col min="13826" max="13826" width="9.6328125" style="34" customWidth="1"/>
    <col min="13827" max="13827" width="2.26953125" style="34" customWidth="1"/>
    <col min="13828" max="13828" width="23.90625" style="34" customWidth="1"/>
    <col min="13829" max="13830" width="9.26953125" style="34" bestFit="1" customWidth="1"/>
    <col min="13831" max="13832" width="9.36328125" style="34" bestFit="1" customWidth="1"/>
    <col min="13833" max="13834" width="9.7265625" style="34" bestFit="1" customWidth="1"/>
    <col min="13835" max="13835" width="9.7265625" style="34" customWidth="1"/>
    <col min="13836" max="13837" width="9.26953125" style="34" bestFit="1" customWidth="1"/>
    <col min="13838" max="13839" width="9.36328125" style="34" bestFit="1" customWidth="1"/>
    <col min="13840" max="13841" width="9.7265625" style="34" bestFit="1" customWidth="1"/>
    <col min="13842" max="13842" width="9.7265625" style="34" customWidth="1"/>
    <col min="13843" max="13844" width="9.26953125" style="34" bestFit="1" customWidth="1"/>
    <col min="13845" max="13846" width="9.36328125" style="34" bestFit="1" customWidth="1"/>
    <col min="13847" max="13848" width="9.7265625" style="34" bestFit="1" customWidth="1"/>
    <col min="13849" max="13849" width="9.7265625" style="34" customWidth="1"/>
    <col min="13850" max="14080" width="9" style="34"/>
    <col min="14081" max="14081" width="2" style="34" customWidth="1"/>
    <col min="14082" max="14082" width="9.6328125" style="34" customWidth="1"/>
    <col min="14083" max="14083" width="2.26953125" style="34" customWidth="1"/>
    <col min="14084" max="14084" width="23.90625" style="34" customWidth="1"/>
    <col min="14085" max="14086" width="9.26953125" style="34" bestFit="1" customWidth="1"/>
    <col min="14087" max="14088" width="9.36328125" style="34" bestFit="1" customWidth="1"/>
    <col min="14089" max="14090" width="9.7265625" style="34" bestFit="1" customWidth="1"/>
    <col min="14091" max="14091" width="9.7265625" style="34" customWidth="1"/>
    <col min="14092" max="14093" width="9.26953125" style="34" bestFit="1" customWidth="1"/>
    <col min="14094" max="14095" width="9.36328125" style="34" bestFit="1" customWidth="1"/>
    <col min="14096" max="14097" width="9.7265625" style="34" bestFit="1" customWidth="1"/>
    <col min="14098" max="14098" width="9.7265625" style="34" customWidth="1"/>
    <col min="14099" max="14100" width="9.26953125" style="34" bestFit="1" customWidth="1"/>
    <col min="14101" max="14102" width="9.36328125" style="34" bestFit="1" customWidth="1"/>
    <col min="14103" max="14104" width="9.7265625" style="34" bestFit="1" customWidth="1"/>
    <col min="14105" max="14105" width="9.7265625" style="34" customWidth="1"/>
    <col min="14106" max="14336" width="9" style="34"/>
    <col min="14337" max="14337" width="2" style="34" customWidth="1"/>
    <col min="14338" max="14338" width="9.6328125" style="34" customWidth="1"/>
    <col min="14339" max="14339" width="2.26953125" style="34" customWidth="1"/>
    <col min="14340" max="14340" width="23.90625" style="34" customWidth="1"/>
    <col min="14341" max="14342" width="9.26953125" style="34" bestFit="1" customWidth="1"/>
    <col min="14343" max="14344" width="9.36328125" style="34" bestFit="1" customWidth="1"/>
    <col min="14345" max="14346" width="9.7265625" style="34" bestFit="1" customWidth="1"/>
    <col min="14347" max="14347" width="9.7265625" style="34" customWidth="1"/>
    <col min="14348" max="14349" width="9.26953125" style="34" bestFit="1" customWidth="1"/>
    <col min="14350" max="14351" width="9.36328125" style="34" bestFit="1" customWidth="1"/>
    <col min="14352" max="14353" width="9.7265625" style="34" bestFit="1" customWidth="1"/>
    <col min="14354" max="14354" width="9.7265625" style="34" customWidth="1"/>
    <col min="14355" max="14356" width="9.26953125" style="34" bestFit="1" customWidth="1"/>
    <col min="14357" max="14358" width="9.36328125" style="34" bestFit="1" customWidth="1"/>
    <col min="14359" max="14360" width="9.7265625" style="34" bestFit="1" customWidth="1"/>
    <col min="14361" max="14361" width="9.7265625" style="34" customWidth="1"/>
    <col min="14362" max="14592" width="9" style="34"/>
    <col min="14593" max="14593" width="2" style="34" customWidth="1"/>
    <col min="14594" max="14594" width="9.6328125" style="34" customWidth="1"/>
    <col min="14595" max="14595" width="2.26953125" style="34" customWidth="1"/>
    <col min="14596" max="14596" width="23.90625" style="34" customWidth="1"/>
    <col min="14597" max="14598" width="9.26953125" style="34" bestFit="1" customWidth="1"/>
    <col min="14599" max="14600" width="9.36328125" style="34" bestFit="1" customWidth="1"/>
    <col min="14601" max="14602" width="9.7265625" style="34" bestFit="1" customWidth="1"/>
    <col min="14603" max="14603" width="9.7265625" style="34" customWidth="1"/>
    <col min="14604" max="14605" width="9.26953125" style="34" bestFit="1" customWidth="1"/>
    <col min="14606" max="14607" width="9.36328125" style="34" bestFit="1" customWidth="1"/>
    <col min="14608" max="14609" width="9.7265625" style="34" bestFit="1" customWidth="1"/>
    <col min="14610" max="14610" width="9.7265625" style="34" customWidth="1"/>
    <col min="14611" max="14612" width="9.26953125" style="34" bestFit="1" customWidth="1"/>
    <col min="14613" max="14614" width="9.36328125" style="34" bestFit="1" customWidth="1"/>
    <col min="14615" max="14616" width="9.7265625" style="34" bestFit="1" customWidth="1"/>
    <col min="14617" max="14617" width="9.7265625" style="34" customWidth="1"/>
    <col min="14618" max="14848" width="9" style="34"/>
    <col min="14849" max="14849" width="2" style="34" customWidth="1"/>
    <col min="14850" max="14850" width="9.6328125" style="34" customWidth="1"/>
    <col min="14851" max="14851" width="2.26953125" style="34" customWidth="1"/>
    <col min="14852" max="14852" width="23.90625" style="34" customWidth="1"/>
    <col min="14853" max="14854" width="9.26953125" style="34" bestFit="1" customWidth="1"/>
    <col min="14855" max="14856" width="9.36328125" style="34" bestFit="1" customWidth="1"/>
    <col min="14857" max="14858" width="9.7265625" style="34" bestFit="1" customWidth="1"/>
    <col min="14859" max="14859" width="9.7265625" style="34" customWidth="1"/>
    <col min="14860" max="14861" width="9.26953125" style="34" bestFit="1" customWidth="1"/>
    <col min="14862" max="14863" width="9.36328125" style="34" bestFit="1" customWidth="1"/>
    <col min="14864" max="14865" width="9.7265625" style="34" bestFit="1" customWidth="1"/>
    <col min="14866" max="14866" width="9.7265625" style="34" customWidth="1"/>
    <col min="14867" max="14868" width="9.26953125" style="34" bestFit="1" customWidth="1"/>
    <col min="14869" max="14870" width="9.36328125" style="34" bestFit="1" customWidth="1"/>
    <col min="14871" max="14872" width="9.7265625" style="34" bestFit="1" customWidth="1"/>
    <col min="14873" max="14873" width="9.7265625" style="34" customWidth="1"/>
    <col min="14874" max="15104" width="9" style="34"/>
    <col min="15105" max="15105" width="2" style="34" customWidth="1"/>
    <col min="15106" max="15106" width="9.6328125" style="34" customWidth="1"/>
    <col min="15107" max="15107" width="2.26953125" style="34" customWidth="1"/>
    <col min="15108" max="15108" width="23.90625" style="34" customWidth="1"/>
    <col min="15109" max="15110" width="9.26953125" style="34" bestFit="1" customWidth="1"/>
    <col min="15111" max="15112" width="9.36328125" style="34" bestFit="1" customWidth="1"/>
    <col min="15113" max="15114" width="9.7265625" style="34" bestFit="1" customWidth="1"/>
    <col min="15115" max="15115" width="9.7265625" style="34" customWidth="1"/>
    <col min="15116" max="15117" width="9.26953125" style="34" bestFit="1" customWidth="1"/>
    <col min="15118" max="15119" width="9.36328125" style="34" bestFit="1" customWidth="1"/>
    <col min="15120" max="15121" width="9.7265625" style="34" bestFit="1" customWidth="1"/>
    <col min="15122" max="15122" width="9.7265625" style="34" customWidth="1"/>
    <col min="15123" max="15124" width="9.26953125" style="34" bestFit="1" customWidth="1"/>
    <col min="15125" max="15126" width="9.36328125" style="34" bestFit="1" customWidth="1"/>
    <col min="15127" max="15128" width="9.7265625" style="34" bestFit="1" customWidth="1"/>
    <col min="15129" max="15129" width="9.7265625" style="34" customWidth="1"/>
    <col min="15130" max="15360" width="9" style="34"/>
    <col min="15361" max="15361" width="2" style="34" customWidth="1"/>
    <col min="15362" max="15362" width="9.6328125" style="34" customWidth="1"/>
    <col min="15363" max="15363" width="2.26953125" style="34" customWidth="1"/>
    <col min="15364" max="15364" width="23.90625" style="34" customWidth="1"/>
    <col min="15365" max="15366" width="9.26953125" style="34" bestFit="1" customWidth="1"/>
    <col min="15367" max="15368" width="9.36328125" style="34" bestFit="1" customWidth="1"/>
    <col min="15369" max="15370" width="9.7265625" style="34" bestFit="1" customWidth="1"/>
    <col min="15371" max="15371" width="9.7265625" style="34" customWidth="1"/>
    <col min="15372" max="15373" width="9.26953125" style="34" bestFit="1" customWidth="1"/>
    <col min="15374" max="15375" width="9.36328125" style="34" bestFit="1" customWidth="1"/>
    <col min="15376" max="15377" width="9.7265625" style="34" bestFit="1" customWidth="1"/>
    <col min="15378" max="15378" width="9.7265625" style="34" customWidth="1"/>
    <col min="15379" max="15380" width="9.26953125" style="34" bestFit="1" customWidth="1"/>
    <col min="15381" max="15382" width="9.36328125" style="34" bestFit="1" customWidth="1"/>
    <col min="15383" max="15384" width="9.7265625" style="34" bestFit="1" customWidth="1"/>
    <col min="15385" max="15385" width="9.7265625" style="34" customWidth="1"/>
    <col min="15386" max="15616" width="9" style="34"/>
    <col min="15617" max="15617" width="2" style="34" customWidth="1"/>
    <col min="15618" max="15618" width="9.6328125" style="34" customWidth="1"/>
    <col min="15619" max="15619" width="2.26953125" style="34" customWidth="1"/>
    <col min="15620" max="15620" width="23.90625" style="34" customWidth="1"/>
    <col min="15621" max="15622" width="9.26953125" style="34" bestFit="1" customWidth="1"/>
    <col min="15623" max="15624" width="9.36328125" style="34" bestFit="1" customWidth="1"/>
    <col min="15625" max="15626" width="9.7265625" style="34" bestFit="1" customWidth="1"/>
    <col min="15627" max="15627" width="9.7265625" style="34" customWidth="1"/>
    <col min="15628" max="15629" width="9.26953125" style="34" bestFit="1" customWidth="1"/>
    <col min="15630" max="15631" width="9.36328125" style="34" bestFit="1" customWidth="1"/>
    <col min="15632" max="15633" width="9.7265625" style="34" bestFit="1" customWidth="1"/>
    <col min="15634" max="15634" width="9.7265625" style="34" customWidth="1"/>
    <col min="15635" max="15636" width="9.26953125" style="34" bestFit="1" customWidth="1"/>
    <col min="15637" max="15638" width="9.36328125" style="34" bestFit="1" customWidth="1"/>
    <col min="15639" max="15640" width="9.7265625" style="34" bestFit="1" customWidth="1"/>
    <col min="15641" max="15641" width="9.7265625" style="34" customWidth="1"/>
    <col min="15642" max="15872" width="9" style="34"/>
    <col min="15873" max="15873" width="2" style="34" customWidth="1"/>
    <col min="15874" max="15874" width="9.6328125" style="34" customWidth="1"/>
    <col min="15875" max="15875" width="2.26953125" style="34" customWidth="1"/>
    <col min="15876" max="15876" width="23.90625" style="34" customWidth="1"/>
    <col min="15877" max="15878" width="9.26953125" style="34" bestFit="1" customWidth="1"/>
    <col min="15879" max="15880" width="9.36328125" style="34" bestFit="1" customWidth="1"/>
    <col min="15881" max="15882" width="9.7265625" style="34" bestFit="1" customWidth="1"/>
    <col min="15883" max="15883" width="9.7265625" style="34" customWidth="1"/>
    <col min="15884" max="15885" width="9.26953125" style="34" bestFit="1" customWidth="1"/>
    <col min="15886" max="15887" width="9.36328125" style="34" bestFit="1" customWidth="1"/>
    <col min="15888" max="15889" width="9.7265625" style="34" bestFit="1" customWidth="1"/>
    <col min="15890" max="15890" width="9.7265625" style="34" customWidth="1"/>
    <col min="15891" max="15892" width="9.26953125" style="34" bestFit="1" customWidth="1"/>
    <col min="15893" max="15894" width="9.36328125" style="34" bestFit="1" customWidth="1"/>
    <col min="15895" max="15896" width="9.7265625" style="34" bestFit="1" customWidth="1"/>
    <col min="15897" max="15897" width="9.7265625" style="34" customWidth="1"/>
    <col min="15898" max="16128" width="9" style="34"/>
    <col min="16129" max="16129" width="2" style="34" customWidth="1"/>
    <col min="16130" max="16130" width="9.6328125" style="34" customWidth="1"/>
    <col min="16131" max="16131" width="2.26953125" style="34" customWidth="1"/>
    <col min="16132" max="16132" width="23.90625" style="34" customWidth="1"/>
    <col min="16133" max="16134" width="9.26953125" style="34" bestFit="1" customWidth="1"/>
    <col min="16135" max="16136" width="9.36328125" style="34" bestFit="1" customWidth="1"/>
    <col min="16137" max="16138" width="9.7265625" style="34" bestFit="1" customWidth="1"/>
    <col min="16139" max="16139" width="9.7265625" style="34" customWidth="1"/>
    <col min="16140" max="16141" width="9.26953125" style="34" bestFit="1" customWidth="1"/>
    <col min="16142" max="16143" width="9.36328125" style="34" bestFit="1" customWidth="1"/>
    <col min="16144" max="16145" width="9.7265625" style="34" bestFit="1" customWidth="1"/>
    <col min="16146" max="16146" width="9.7265625" style="34" customWidth="1"/>
    <col min="16147" max="16148" width="9.26953125" style="34" bestFit="1" customWidth="1"/>
    <col min="16149" max="16150" width="9.36328125" style="34" bestFit="1" customWidth="1"/>
    <col min="16151" max="16152" width="9.7265625" style="34" bestFit="1" customWidth="1"/>
    <col min="16153" max="16153" width="9.7265625" style="34" customWidth="1"/>
    <col min="16154" max="16384" width="9" style="34"/>
  </cols>
  <sheetData>
    <row r="1" spans="2:25" ht="14.5" thickBot="1">
      <c r="B1" s="35"/>
    </row>
    <row r="2" spans="2:25">
      <c r="B2" s="681"/>
      <c r="C2" s="38"/>
      <c r="D2" s="39"/>
      <c r="E2" s="572"/>
      <c r="F2" s="384"/>
      <c r="G2" s="398"/>
      <c r="H2" s="384" t="s">
        <v>418</v>
      </c>
      <c r="I2" s="384"/>
      <c r="J2" s="384"/>
      <c r="K2" s="389"/>
      <c r="L2" s="572"/>
      <c r="M2" s="384"/>
      <c r="N2" s="398"/>
      <c r="O2" s="384" t="s">
        <v>419</v>
      </c>
      <c r="P2" s="384"/>
      <c r="Q2" s="384"/>
      <c r="R2" s="389"/>
      <c r="S2" s="572"/>
      <c r="T2" s="384"/>
      <c r="U2" s="398"/>
      <c r="V2" s="384" t="s">
        <v>420</v>
      </c>
      <c r="W2" s="384"/>
      <c r="X2" s="384"/>
      <c r="Y2" s="389"/>
    </row>
    <row r="3" spans="2:25">
      <c r="B3" s="682"/>
      <c r="C3" s="40"/>
      <c r="D3" s="41"/>
      <c r="E3" s="406" t="s">
        <v>421</v>
      </c>
      <c r="F3" s="320" t="s">
        <v>531</v>
      </c>
      <c r="G3" s="401" t="s">
        <v>422</v>
      </c>
      <c r="H3" s="410" t="s">
        <v>423</v>
      </c>
      <c r="I3" s="320" t="s">
        <v>532</v>
      </c>
      <c r="J3" s="412" t="s">
        <v>424</v>
      </c>
      <c r="K3" s="390" t="s">
        <v>441</v>
      </c>
      <c r="L3" s="406" t="s">
        <v>421</v>
      </c>
      <c r="M3" s="320" t="s">
        <v>531</v>
      </c>
      <c r="N3" s="401" t="s">
        <v>422</v>
      </c>
      <c r="O3" s="410" t="s">
        <v>423</v>
      </c>
      <c r="P3" s="320" t="s">
        <v>532</v>
      </c>
      <c r="Q3" s="412" t="s">
        <v>424</v>
      </c>
      <c r="R3" s="390" t="s">
        <v>441</v>
      </c>
      <c r="S3" s="406" t="s">
        <v>421</v>
      </c>
      <c r="T3" s="320" t="s">
        <v>531</v>
      </c>
      <c r="U3" s="401" t="s">
        <v>422</v>
      </c>
      <c r="V3" s="410" t="s">
        <v>423</v>
      </c>
      <c r="W3" s="320" t="s">
        <v>532</v>
      </c>
      <c r="X3" s="412" t="s">
        <v>424</v>
      </c>
      <c r="Y3" s="390" t="s">
        <v>441</v>
      </c>
    </row>
    <row r="4" spans="2:25" ht="14.5" thickBot="1">
      <c r="B4" s="683"/>
      <c r="C4" s="40"/>
      <c r="D4" s="41"/>
      <c r="E4" s="323" t="s">
        <v>533</v>
      </c>
      <c r="F4" s="321" t="s">
        <v>534</v>
      </c>
      <c r="G4" s="144" t="s">
        <v>535</v>
      </c>
      <c r="H4" s="350" t="s">
        <v>536</v>
      </c>
      <c r="I4" s="49" t="s">
        <v>537</v>
      </c>
      <c r="J4" s="50" t="s">
        <v>538</v>
      </c>
      <c r="K4" s="52" t="s">
        <v>539</v>
      </c>
      <c r="L4" s="323" t="s">
        <v>540</v>
      </c>
      <c r="M4" s="321" t="s">
        <v>541</v>
      </c>
      <c r="N4" s="144" t="s">
        <v>542</v>
      </c>
      <c r="O4" s="350" t="s">
        <v>543</v>
      </c>
      <c r="P4" s="49" t="s">
        <v>544</v>
      </c>
      <c r="Q4" s="50" t="s">
        <v>545</v>
      </c>
      <c r="R4" s="52" t="s">
        <v>546</v>
      </c>
      <c r="S4" s="323" t="s">
        <v>547</v>
      </c>
      <c r="T4" s="321" t="s">
        <v>548</v>
      </c>
      <c r="U4" s="144" t="s">
        <v>549</v>
      </c>
      <c r="V4" s="350" t="s">
        <v>550</v>
      </c>
      <c r="W4" s="49" t="s">
        <v>551</v>
      </c>
      <c r="X4" s="50" t="s">
        <v>552</v>
      </c>
      <c r="Y4" s="52" t="s">
        <v>553</v>
      </c>
    </row>
    <row r="5" spans="2:25" ht="14.25" customHeight="1">
      <c r="B5" s="684" t="s">
        <v>554</v>
      </c>
      <c r="C5" s="53" t="s">
        <v>15</v>
      </c>
      <c r="D5" s="54"/>
      <c r="E5" s="55">
        <v>30274</v>
      </c>
      <c r="F5" s="56">
        <f>G5-E5</f>
        <v>36589</v>
      </c>
      <c r="G5" s="344">
        <v>66863</v>
      </c>
      <c r="H5" s="58">
        <v>35995</v>
      </c>
      <c r="I5" s="56">
        <f>J5-H5</f>
        <v>74533</v>
      </c>
      <c r="J5" s="57">
        <f>K5-G5</f>
        <v>110528</v>
      </c>
      <c r="K5" s="59">
        <v>177391</v>
      </c>
      <c r="L5" s="55">
        <v>31241</v>
      </c>
      <c r="M5" s="56">
        <f>N5-L5</f>
        <v>37265</v>
      </c>
      <c r="N5" s="344">
        <v>68506</v>
      </c>
      <c r="O5" s="58">
        <v>38668</v>
      </c>
      <c r="P5" s="56">
        <f>Q5-O5</f>
        <v>65542</v>
      </c>
      <c r="Q5" s="57">
        <f>R5-N5</f>
        <v>104210</v>
      </c>
      <c r="R5" s="59">
        <v>172716</v>
      </c>
      <c r="S5" s="55">
        <v>28778</v>
      </c>
      <c r="T5" s="56">
        <f t="shared" ref="T5:T32" si="0">U5-S5</f>
        <v>39505</v>
      </c>
      <c r="U5" s="344">
        <v>68283</v>
      </c>
      <c r="V5" s="58">
        <v>40810</v>
      </c>
      <c r="W5" s="56"/>
      <c r="X5" s="57"/>
      <c r="Y5" s="59"/>
    </row>
    <row r="6" spans="2:25">
      <c r="B6" s="685"/>
      <c r="C6" s="60" t="s">
        <v>555</v>
      </c>
      <c r="D6" s="61"/>
      <c r="E6" s="62">
        <v>1020</v>
      </c>
      <c r="F6" s="63">
        <f t="shared" ref="F6:F42" si="1">G6-E6</f>
        <v>1069</v>
      </c>
      <c r="G6" s="345">
        <v>2089</v>
      </c>
      <c r="H6" s="65">
        <v>1057</v>
      </c>
      <c r="I6" s="63">
        <f>J6-H6</f>
        <v>1166</v>
      </c>
      <c r="J6" s="64">
        <f>K6-G6</f>
        <v>2223</v>
      </c>
      <c r="K6" s="66">
        <v>4312</v>
      </c>
      <c r="L6" s="62">
        <v>908</v>
      </c>
      <c r="M6" s="63">
        <f t="shared" ref="M6:M42" si="2">N6-L6</f>
        <v>1014</v>
      </c>
      <c r="N6" s="345">
        <v>1922</v>
      </c>
      <c r="O6" s="65">
        <v>1016</v>
      </c>
      <c r="P6" s="63">
        <f>Q6-O6</f>
        <v>1064</v>
      </c>
      <c r="Q6" s="64">
        <f>R6-N6</f>
        <v>2080</v>
      </c>
      <c r="R6" s="66">
        <v>4002</v>
      </c>
      <c r="S6" s="62">
        <v>1082</v>
      </c>
      <c r="T6" s="63">
        <f t="shared" si="0"/>
        <v>1099</v>
      </c>
      <c r="U6" s="345">
        <v>2181</v>
      </c>
      <c r="V6" s="65">
        <v>1032</v>
      </c>
      <c r="W6" s="63"/>
      <c r="X6" s="64"/>
      <c r="Y6" s="66"/>
    </row>
    <row r="7" spans="2:25" ht="13.5" customHeight="1">
      <c r="B7" s="685"/>
      <c r="C7" s="60" t="s">
        <v>556</v>
      </c>
      <c r="D7" s="61"/>
      <c r="E7" s="62">
        <v>31294</v>
      </c>
      <c r="F7" s="63">
        <f t="shared" si="1"/>
        <v>37658</v>
      </c>
      <c r="G7" s="345">
        <v>68952</v>
      </c>
      <c r="H7" s="65">
        <v>37053</v>
      </c>
      <c r="I7" s="63">
        <f>J7-H7</f>
        <v>75698</v>
      </c>
      <c r="J7" s="64">
        <f>K7-G7</f>
        <v>112751</v>
      </c>
      <c r="K7" s="66">
        <v>181703</v>
      </c>
      <c r="L7" s="62">
        <v>32149</v>
      </c>
      <c r="M7" s="63">
        <f t="shared" si="2"/>
        <v>38280</v>
      </c>
      <c r="N7" s="345">
        <v>70429</v>
      </c>
      <c r="O7" s="65">
        <v>39683</v>
      </c>
      <c r="P7" s="63">
        <f>Q7-O7</f>
        <v>66606</v>
      </c>
      <c r="Q7" s="64">
        <f>R7-N7</f>
        <v>106289</v>
      </c>
      <c r="R7" s="66">
        <v>176718</v>
      </c>
      <c r="S7" s="62">
        <v>29860</v>
      </c>
      <c r="T7" s="63">
        <f t="shared" si="0"/>
        <v>40605</v>
      </c>
      <c r="U7" s="345">
        <v>70465</v>
      </c>
      <c r="V7" s="65">
        <v>41841</v>
      </c>
      <c r="W7" s="63"/>
      <c r="X7" s="64"/>
      <c r="Y7" s="66"/>
    </row>
    <row r="8" spans="2:25" ht="13.5" customHeight="1">
      <c r="B8" s="685"/>
      <c r="C8" s="67" t="s">
        <v>557</v>
      </c>
      <c r="D8" s="68"/>
      <c r="E8" s="69">
        <v>-168</v>
      </c>
      <c r="F8" s="70">
        <f t="shared" si="1"/>
        <v>-123</v>
      </c>
      <c r="G8" s="346">
        <v>-291</v>
      </c>
      <c r="H8" s="72">
        <v>1516</v>
      </c>
      <c r="I8" s="70">
        <f>J8-H8</f>
        <v>13160</v>
      </c>
      <c r="J8" s="71">
        <f>K8-G8</f>
        <v>14676</v>
      </c>
      <c r="K8" s="73">
        <v>14385</v>
      </c>
      <c r="L8" s="69">
        <v>-823</v>
      </c>
      <c r="M8" s="70">
        <f t="shared" si="2"/>
        <v>924</v>
      </c>
      <c r="N8" s="346">
        <v>101</v>
      </c>
      <c r="O8" s="72">
        <v>2599</v>
      </c>
      <c r="P8" s="70">
        <f>Q8-O8</f>
        <v>10813</v>
      </c>
      <c r="Q8" s="71">
        <f>R8-N8</f>
        <v>13412</v>
      </c>
      <c r="R8" s="73">
        <v>13513</v>
      </c>
      <c r="S8" s="69">
        <v>-524</v>
      </c>
      <c r="T8" s="70">
        <f t="shared" si="0"/>
        <v>1359</v>
      </c>
      <c r="U8" s="346">
        <v>835</v>
      </c>
      <c r="V8" s="72">
        <v>2468</v>
      </c>
      <c r="W8" s="70"/>
      <c r="X8" s="71"/>
      <c r="Y8" s="73"/>
    </row>
    <row r="9" spans="2:25" ht="13.5" customHeight="1">
      <c r="B9" s="685"/>
      <c r="C9" s="60" t="s">
        <v>558</v>
      </c>
      <c r="D9" s="61"/>
      <c r="E9" s="62"/>
      <c r="F9" s="63">
        <f t="shared" si="1"/>
        <v>0</v>
      </c>
      <c r="G9" s="345"/>
      <c r="H9" s="65"/>
      <c r="I9" s="63"/>
      <c r="J9" s="64"/>
      <c r="K9" s="66"/>
      <c r="L9" s="62"/>
      <c r="M9" s="63">
        <f t="shared" si="2"/>
        <v>0</v>
      </c>
      <c r="N9" s="345">
        <v>0</v>
      </c>
      <c r="O9" s="65"/>
      <c r="P9" s="63"/>
      <c r="Q9" s="64"/>
      <c r="R9" s="66"/>
      <c r="S9" s="62"/>
      <c r="T9" s="63">
        <f t="shared" si="0"/>
        <v>0</v>
      </c>
      <c r="U9" s="345"/>
      <c r="V9" s="65"/>
      <c r="W9" s="63"/>
      <c r="X9" s="64"/>
      <c r="Y9" s="66"/>
    </row>
    <row r="10" spans="2:25" ht="13.5" customHeight="1" thickBot="1">
      <c r="B10" s="686"/>
      <c r="C10" s="98" t="s">
        <v>559</v>
      </c>
      <c r="D10" s="99"/>
      <c r="E10" s="81"/>
      <c r="F10" s="82">
        <f t="shared" si="1"/>
        <v>0</v>
      </c>
      <c r="G10" s="347"/>
      <c r="H10" s="84"/>
      <c r="I10" s="82"/>
      <c r="J10" s="83"/>
      <c r="K10" s="85"/>
      <c r="L10" s="81"/>
      <c r="M10" s="82">
        <f t="shared" si="2"/>
        <v>0</v>
      </c>
      <c r="N10" s="347">
        <v>0</v>
      </c>
      <c r="O10" s="84"/>
      <c r="P10" s="82"/>
      <c r="Q10" s="83"/>
      <c r="R10" s="85"/>
      <c r="S10" s="81"/>
      <c r="T10" s="82">
        <f t="shared" si="0"/>
        <v>0</v>
      </c>
      <c r="U10" s="347"/>
      <c r="V10" s="84"/>
      <c r="W10" s="82"/>
      <c r="X10" s="83"/>
      <c r="Y10" s="85"/>
    </row>
    <row r="11" spans="2:25" ht="13.5" customHeight="1">
      <c r="B11" s="684" t="s">
        <v>560</v>
      </c>
      <c r="C11" s="330" t="s">
        <v>15</v>
      </c>
      <c r="D11" s="331"/>
      <c r="E11" s="55">
        <v>22192</v>
      </c>
      <c r="F11" s="56">
        <f>G11-E11</f>
        <v>26771</v>
      </c>
      <c r="G11" s="344">
        <v>48963</v>
      </c>
      <c r="H11" s="58">
        <v>27253</v>
      </c>
      <c r="I11" s="56">
        <f>J11-H11</f>
        <v>24707</v>
      </c>
      <c r="J11" s="57">
        <f>K11-G11</f>
        <v>51960</v>
      </c>
      <c r="K11" s="59">
        <v>100923</v>
      </c>
      <c r="L11" s="55">
        <v>21234</v>
      </c>
      <c r="M11" s="56">
        <f>N11-L11</f>
        <v>24176</v>
      </c>
      <c r="N11" s="344">
        <v>45410</v>
      </c>
      <c r="O11" s="58">
        <v>24324</v>
      </c>
      <c r="P11" s="56">
        <f>Q11-O11</f>
        <v>23808</v>
      </c>
      <c r="Q11" s="57">
        <f>R11-N11</f>
        <v>48132</v>
      </c>
      <c r="R11" s="59">
        <v>93542</v>
      </c>
      <c r="S11" s="55">
        <v>17643</v>
      </c>
      <c r="T11" s="56">
        <f t="shared" si="0"/>
        <v>20836</v>
      </c>
      <c r="U11" s="344">
        <v>38479</v>
      </c>
      <c r="V11" s="58">
        <v>21216</v>
      </c>
      <c r="W11" s="56"/>
      <c r="X11" s="57"/>
      <c r="Y11" s="59"/>
    </row>
    <row r="12" spans="2:25" ht="13.5" customHeight="1">
      <c r="B12" s="685"/>
      <c r="C12" s="60" t="s">
        <v>561</v>
      </c>
      <c r="D12" s="61"/>
      <c r="E12" s="62">
        <v>385</v>
      </c>
      <c r="F12" s="63">
        <f t="shared" si="1"/>
        <v>394</v>
      </c>
      <c r="G12" s="345">
        <v>779</v>
      </c>
      <c r="H12" s="65">
        <v>398</v>
      </c>
      <c r="I12" s="63">
        <f>J12-H12</f>
        <v>445</v>
      </c>
      <c r="J12" s="64">
        <f>K12-G12</f>
        <v>843</v>
      </c>
      <c r="K12" s="66">
        <v>1622</v>
      </c>
      <c r="L12" s="62">
        <v>416</v>
      </c>
      <c r="M12" s="63">
        <f t="shared" si="2"/>
        <v>516</v>
      </c>
      <c r="N12" s="345">
        <v>932</v>
      </c>
      <c r="O12" s="65">
        <v>632</v>
      </c>
      <c r="P12" s="63">
        <f>Q12-O12</f>
        <v>561</v>
      </c>
      <c r="Q12" s="64">
        <f>R12-N12</f>
        <v>1193</v>
      </c>
      <c r="R12" s="66">
        <v>2125</v>
      </c>
      <c r="S12" s="62">
        <v>424</v>
      </c>
      <c r="T12" s="63">
        <f t="shared" si="0"/>
        <v>564</v>
      </c>
      <c r="U12" s="345">
        <v>988</v>
      </c>
      <c r="V12" s="65">
        <v>517</v>
      </c>
      <c r="W12" s="63"/>
      <c r="X12" s="64"/>
      <c r="Y12" s="66"/>
    </row>
    <row r="13" spans="2:25" ht="13.5" customHeight="1">
      <c r="B13" s="685"/>
      <c r="C13" s="60" t="s">
        <v>556</v>
      </c>
      <c r="D13" s="61"/>
      <c r="E13" s="62">
        <v>22577</v>
      </c>
      <c r="F13" s="63">
        <f t="shared" si="1"/>
        <v>27166</v>
      </c>
      <c r="G13" s="345">
        <v>49743</v>
      </c>
      <c r="H13" s="65">
        <v>27650</v>
      </c>
      <c r="I13" s="63">
        <f>J13-H13</f>
        <v>25152</v>
      </c>
      <c r="J13" s="64">
        <f>K13-G13</f>
        <v>52802</v>
      </c>
      <c r="K13" s="66">
        <v>102545</v>
      </c>
      <c r="L13" s="62">
        <v>21650</v>
      </c>
      <c r="M13" s="63">
        <f t="shared" si="2"/>
        <v>24692</v>
      </c>
      <c r="N13" s="345">
        <v>46342</v>
      </c>
      <c r="O13" s="65">
        <v>24957</v>
      </c>
      <c r="P13" s="63">
        <f>Q13-O13</f>
        <v>24368</v>
      </c>
      <c r="Q13" s="64">
        <f>R13-N13</f>
        <v>49325</v>
      </c>
      <c r="R13" s="66">
        <v>95667</v>
      </c>
      <c r="S13" s="62">
        <v>18067</v>
      </c>
      <c r="T13" s="63">
        <f t="shared" si="0"/>
        <v>21401</v>
      </c>
      <c r="U13" s="345">
        <v>39468</v>
      </c>
      <c r="V13" s="65">
        <v>21733</v>
      </c>
      <c r="W13" s="63"/>
      <c r="X13" s="64"/>
      <c r="Y13" s="66"/>
    </row>
    <row r="14" spans="2:25" ht="13.5" customHeight="1">
      <c r="B14" s="685"/>
      <c r="C14" s="67" t="s">
        <v>557</v>
      </c>
      <c r="D14" s="68"/>
      <c r="E14" s="69">
        <v>1233</v>
      </c>
      <c r="F14" s="70">
        <f t="shared" si="1"/>
        <v>90</v>
      </c>
      <c r="G14" s="346">
        <v>1323</v>
      </c>
      <c r="H14" s="72">
        <v>-481</v>
      </c>
      <c r="I14" s="70">
        <f>J14-H14</f>
        <v>-12660</v>
      </c>
      <c r="J14" s="71">
        <f>K14-G14</f>
        <v>-13141</v>
      </c>
      <c r="K14" s="73">
        <v>-11818</v>
      </c>
      <c r="L14" s="69">
        <v>-1521</v>
      </c>
      <c r="M14" s="70">
        <f t="shared" si="2"/>
        <v>-1465</v>
      </c>
      <c r="N14" s="346">
        <v>-2986</v>
      </c>
      <c r="O14" s="72">
        <v>-1617</v>
      </c>
      <c r="P14" s="70">
        <f>Q14-O14</f>
        <v>-490</v>
      </c>
      <c r="Q14" s="71">
        <f>R14-N14</f>
        <v>-2107</v>
      </c>
      <c r="R14" s="73">
        <v>-5093</v>
      </c>
      <c r="S14" s="69">
        <v>-1524</v>
      </c>
      <c r="T14" s="70">
        <f t="shared" si="0"/>
        <v>-223</v>
      </c>
      <c r="U14" s="346">
        <v>-1747</v>
      </c>
      <c r="V14" s="72">
        <v>482</v>
      </c>
      <c r="W14" s="70"/>
      <c r="X14" s="71"/>
      <c r="Y14" s="73"/>
    </row>
    <row r="15" spans="2:25" ht="13.5" customHeight="1">
      <c r="B15" s="685"/>
      <c r="C15" s="60" t="s">
        <v>558</v>
      </c>
      <c r="D15" s="61"/>
      <c r="E15" s="62"/>
      <c r="F15" s="63">
        <f t="shared" si="1"/>
        <v>0</v>
      </c>
      <c r="G15" s="345"/>
      <c r="H15" s="65"/>
      <c r="I15" s="63"/>
      <c r="J15" s="64"/>
      <c r="K15" s="66"/>
      <c r="L15" s="62"/>
      <c r="M15" s="63">
        <f t="shared" si="2"/>
        <v>0</v>
      </c>
      <c r="N15" s="345">
        <v>0</v>
      </c>
      <c r="O15" s="65"/>
      <c r="P15" s="63"/>
      <c r="Q15" s="64"/>
      <c r="R15" s="66"/>
      <c r="S15" s="62"/>
      <c r="T15" s="63">
        <f t="shared" si="0"/>
        <v>0</v>
      </c>
      <c r="U15" s="345"/>
      <c r="V15" s="65"/>
      <c r="W15" s="63"/>
      <c r="X15" s="64"/>
      <c r="Y15" s="66"/>
    </row>
    <row r="16" spans="2:25" ht="13.5" customHeight="1" thickBot="1">
      <c r="B16" s="686"/>
      <c r="C16" s="60" t="s">
        <v>559</v>
      </c>
      <c r="D16" s="61"/>
      <c r="E16" s="81"/>
      <c r="F16" s="82">
        <f t="shared" si="1"/>
        <v>0</v>
      </c>
      <c r="G16" s="347"/>
      <c r="H16" s="84"/>
      <c r="I16" s="82"/>
      <c r="J16" s="83"/>
      <c r="K16" s="85"/>
      <c r="L16" s="81"/>
      <c r="M16" s="82">
        <f t="shared" si="2"/>
        <v>0</v>
      </c>
      <c r="N16" s="347">
        <v>0</v>
      </c>
      <c r="O16" s="84"/>
      <c r="P16" s="82"/>
      <c r="Q16" s="83"/>
      <c r="R16" s="85"/>
      <c r="S16" s="81"/>
      <c r="T16" s="82">
        <f t="shared" si="0"/>
        <v>0</v>
      </c>
      <c r="U16" s="347"/>
      <c r="V16" s="84"/>
      <c r="W16" s="82"/>
      <c r="X16" s="83"/>
      <c r="Y16" s="85"/>
    </row>
    <row r="17" spans="2:25" ht="13.5" customHeight="1">
      <c r="B17" s="687" t="s">
        <v>562</v>
      </c>
      <c r="C17" s="53" t="s">
        <v>15</v>
      </c>
      <c r="D17" s="54"/>
      <c r="E17" s="86">
        <v>27486</v>
      </c>
      <c r="F17" s="87">
        <f t="shared" si="1"/>
        <v>26769</v>
      </c>
      <c r="G17" s="348">
        <v>54255</v>
      </c>
      <c r="H17" s="89">
        <v>27729</v>
      </c>
      <c r="I17" s="87">
        <f>J17-H17</f>
        <v>30405</v>
      </c>
      <c r="J17" s="88">
        <f>K17-G17</f>
        <v>58134</v>
      </c>
      <c r="K17" s="90">
        <v>112389</v>
      </c>
      <c r="L17" s="86">
        <v>24860</v>
      </c>
      <c r="M17" s="87">
        <f t="shared" si="2"/>
        <v>26960</v>
      </c>
      <c r="N17" s="348">
        <v>51820</v>
      </c>
      <c r="O17" s="89">
        <v>28368</v>
      </c>
      <c r="P17" s="87">
        <f>Q17-O17</f>
        <v>28717</v>
      </c>
      <c r="Q17" s="88">
        <f>R17-N17</f>
        <v>57085</v>
      </c>
      <c r="R17" s="90">
        <v>108905</v>
      </c>
      <c r="S17" s="86">
        <v>25195</v>
      </c>
      <c r="T17" s="87">
        <f t="shared" si="0"/>
        <v>25620</v>
      </c>
      <c r="U17" s="348">
        <v>50815</v>
      </c>
      <c r="V17" s="89">
        <v>25874</v>
      </c>
      <c r="W17" s="87"/>
      <c r="X17" s="88"/>
      <c r="Y17" s="90"/>
    </row>
    <row r="18" spans="2:25" ht="13.5" customHeight="1">
      <c r="B18" s="687"/>
      <c r="C18" s="60" t="s">
        <v>561</v>
      </c>
      <c r="D18" s="61"/>
      <c r="E18" s="62">
        <v>1277</v>
      </c>
      <c r="F18" s="63">
        <f t="shared" si="1"/>
        <v>1388</v>
      </c>
      <c r="G18" s="345">
        <v>2665</v>
      </c>
      <c r="H18" s="65">
        <v>1528</v>
      </c>
      <c r="I18" s="63">
        <f>J18-H18</f>
        <v>1424</v>
      </c>
      <c r="J18" s="64">
        <f>K18-G18</f>
        <v>2952</v>
      </c>
      <c r="K18" s="66">
        <v>5617</v>
      </c>
      <c r="L18" s="62">
        <v>1374</v>
      </c>
      <c r="M18" s="63">
        <f t="shared" si="2"/>
        <v>1600</v>
      </c>
      <c r="N18" s="345">
        <v>2974</v>
      </c>
      <c r="O18" s="65">
        <v>1365</v>
      </c>
      <c r="P18" s="63">
        <f>Q18-O18</f>
        <v>1476</v>
      </c>
      <c r="Q18" s="64">
        <f>R18-N18</f>
        <v>2841</v>
      </c>
      <c r="R18" s="66">
        <v>5815</v>
      </c>
      <c r="S18" s="62">
        <v>1229</v>
      </c>
      <c r="T18" s="63">
        <f t="shared" si="0"/>
        <v>1231</v>
      </c>
      <c r="U18" s="345">
        <v>2460</v>
      </c>
      <c r="V18" s="65">
        <v>1397</v>
      </c>
      <c r="W18" s="63"/>
      <c r="X18" s="64"/>
      <c r="Y18" s="66"/>
    </row>
    <row r="19" spans="2:25" ht="13.5" customHeight="1">
      <c r="B19" s="687"/>
      <c r="C19" s="60" t="s">
        <v>556</v>
      </c>
      <c r="D19" s="61"/>
      <c r="E19" s="62">
        <v>28763</v>
      </c>
      <c r="F19" s="63">
        <f t="shared" si="1"/>
        <v>28157</v>
      </c>
      <c r="G19" s="345">
        <v>56920</v>
      </c>
      <c r="H19" s="65">
        <v>29257</v>
      </c>
      <c r="I19" s="63">
        <f>J19-H19</f>
        <v>31830</v>
      </c>
      <c r="J19" s="64">
        <f>K19-G19</f>
        <v>61087</v>
      </c>
      <c r="K19" s="66">
        <v>118007</v>
      </c>
      <c r="L19" s="62">
        <v>26235</v>
      </c>
      <c r="M19" s="63">
        <f t="shared" si="2"/>
        <v>28559</v>
      </c>
      <c r="N19" s="345">
        <v>54794</v>
      </c>
      <c r="O19" s="65">
        <v>29734</v>
      </c>
      <c r="P19" s="63">
        <f>Q19-O19</f>
        <v>30193</v>
      </c>
      <c r="Q19" s="64">
        <f>R19-N19</f>
        <v>59927</v>
      </c>
      <c r="R19" s="66">
        <v>114721</v>
      </c>
      <c r="S19" s="62">
        <v>26425</v>
      </c>
      <c r="T19" s="63">
        <f t="shared" si="0"/>
        <v>26851</v>
      </c>
      <c r="U19" s="345">
        <v>53276</v>
      </c>
      <c r="V19" s="65">
        <v>27271</v>
      </c>
      <c r="W19" s="63"/>
      <c r="X19" s="64"/>
      <c r="Y19" s="66"/>
    </row>
    <row r="20" spans="2:25" ht="13.5" customHeight="1">
      <c r="B20" s="687"/>
      <c r="C20" s="67" t="s">
        <v>557</v>
      </c>
      <c r="D20" s="68"/>
      <c r="E20" s="69">
        <v>387</v>
      </c>
      <c r="F20" s="70">
        <f t="shared" si="1"/>
        <v>-1160</v>
      </c>
      <c r="G20" s="346">
        <v>-773</v>
      </c>
      <c r="H20" s="72">
        <v>83</v>
      </c>
      <c r="I20" s="70">
        <f>J20-H20</f>
        <v>1723</v>
      </c>
      <c r="J20" s="71">
        <f>K20-G20</f>
        <v>1806</v>
      </c>
      <c r="K20" s="73">
        <v>1033</v>
      </c>
      <c r="L20" s="69">
        <v>-460</v>
      </c>
      <c r="M20" s="70">
        <f t="shared" si="2"/>
        <v>1038</v>
      </c>
      <c r="N20" s="346">
        <v>578</v>
      </c>
      <c r="O20" s="72">
        <v>1389</v>
      </c>
      <c r="P20" s="70">
        <f>Q20-O20</f>
        <v>762</v>
      </c>
      <c r="Q20" s="71">
        <f>R20-N20</f>
        <v>2151</v>
      </c>
      <c r="R20" s="73">
        <v>2729</v>
      </c>
      <c r="S20" s="69">
        <v>1869</v>
      </c>
      <c r="T20" s="70">
        <f t="shared" si="0"/>
        <v>1050</v>
      </c>
      <c r="U20" s="346">
        <v>2919</v>
      </c>
      <c r="V20" s="72">
        <v>1630</v>
      </c>
      <c r="W20" s="70"/>
      <c r="X20" s="71"/>
      <c r="Y20" s="73"/>
    </row>
    <row r="21" spans="2:25" ht="13.5" customHeight="1">
      <c r="B21" s="687"/>
      <c r="C21" s="60" t="s">
        <v>558</v>
      </c>
      <c r="D21" s="61"/>
      <c r="E21" s="62"/>
      <c r="F21" s="63">
        <f t="shared" si="1"/>
        <v>0</v>
      </c>
      <c r="G21" s="345"/>
      <c r="H21" s="65"/>
      <c r="I21" s="63"/>
      <c r="J21" s="64"/>
      <c r="K21" s="66"/>
      <c r="L21" s="62"/>
      <c r="M21" s="63">
        <f t="shared" si="2"/>
        <v>0</v>
      </c>
      <c r="N21" s="345">
        <v>0</v>
      </c>
      <c r="O21" s="65"/>
      <c r="P21" s="63"/>
      <c r="Q21" s="64"/>
      <c r="R21" s="66"/>
      <c r="S21" s="62"/>
      <c r="T21" s="63">
        <f t="shared" si="0"/>
        <v>0</v>
      </c>
      <c r="U21" s="345"/>
      <c r="V21" s="65"/>
      <c r="W21" s="63"/>
      <c r="X21" s="64"/>
      <c r="Y21" s="66"/>
    </row>
    <row r="22" spans="2:25" ht="13.5" customHeight="1" thickBot="1">
      <c r="B22" s="687"/>
      <c r="C22" s="60" t="s">
        <v>559</v>
      </c>
      <c r="D22" s="61"/>
      <c r="E22" s="62"/>
      <c r="F22" s="63">
        <f t="shared" si="1"/>
        <v>0</v>
      </c>
      <c r="G22" s="345"/>
      <c r="H22" s="65"/>
      <c r="I22" s="63"/>
      <c r="J22" s="64"/>
      <c r="K22" s="66"/>
      <c r="L22" s="62"/>
      <c r="M22" s="63">
        <f t="shared" si="2"/>
        <v>0</v>
      </c>
      <c r="N22" s="345">
        <v>0</v>
      </c>
      <c r="O22" s="65"/>
      <c r="P22" s="63"/>
      <c r="Q22" s="64"/>
      <c r="R22" s="66"/>
      <c r="S22" s="62"/>
      <c r="T22" s="63">
        <f t="shared" si="0"/>
        <v>0</v>
      </c>
      <c r="U22" s="345"/>
      <c r="V22" s="65"/>
      <c r="W22" s="63"/>
      <c r="X22" s="64"/>
      <c r="Y22" s="66"/>
    </row>
    <row r="23" spans="2:25" ht="13.5" customHeight="1">
      <c r="B23" s="678" t="s">
        <v>563</v>
      </c>
      <c r="C23" s="53" t="s">
        <v>15</v>
      </c>
      <c r="D23" s="54"/>
      <c r="E23" s="55">
        <v>9314</v>
      </c>
      <c r="F23" s="56">
        <f t="shared" si="1"/>
        <v>11550</v>
      </c>
      <c r="G23" s="344">
        <v>20864</v>
      </c>
      <c r="H23" s="58">
        <v>10117</v>
      </c>
      <c r="I23" s="56">
        <f>J23-H23</f>
        <v>12184</v>
      </c>
      <c r="J23" s="57">
        <f>K23-G23</f>
        <v>22301</v>
      </c>
      <c r="K23" s="59">
        <v>43165</v>
      </c>
      <c r="L23" s="55">
        <v>10310</v>
      </c>
      <c r="M23" s="56">
        <f t="shared" si="2"/>
        <v>11931</v>
      </c>
      <c r="N23" s="344">
        <v>22241</v>
      </c>
      <c r="O23" s="58">
        <v>11716</v>
      </c>
      <c r="P23" s="56">
        <f>Q23-O23</f>
        <v>13720</v>
      </c>
      <c r="Q23" s="57">
        <f>R23-N23</f>
        <v>25436</v>
      </c>
      <c r="R23" s="59">
        <v>47677</v>
      </c>
      <c r="S23" s="55">
        <v>15635</v>
      </c>
      <c r="T23" s="56">
        <f t="shared" si="0"/>
        <v>16753</v>
      </c>
      <c r="U23" s="344">
        <v>32388</v>
      </c>
      <c r="V23" s="58">
        <v>16035</v>
      </c>
      <c r="W23" s="56"/>
      <c r="X23" s="57"/>
      <c r="Y23" s="59"/>
    </row>
    <row r="24" spans="2:25" ht="13.5" customHeight="1">
      <c r="B24" s="679"/>
      <c r="C24" s="60" t="s">
        <v>555</v>
      </c>
      <c r="D24" s="61"/>
      <c r="E24" s="62">
        <v>66</v>
      </c>
      <c r="F24" s="63">
        <f t="shared" si="1"/>
        <v>73</v>
      </c>
      <c r="G24" s="345">
        <v>139</v>
      </c>
      <c r="H24" s="65">
        <v>24</v>
      </c>
      <c r="I24" s="63">
        <f>J24-H24</f>
        <v>18</v>
      </c>
      <c r="J24" s="64">
        <f>K24-G24</f>
        <v>42</v>
      </c>
      <c r="K24" s="66">
        <v>181</v>
      </c>
      <c r="L24" s="62">
        <v>19</v>
      </c>
      <c r="M24" s="63">
        <f t="shared" si="2"/>
        <v>37</v>
      </c>
      <c r="N24" s="345">
        <v>56</v>
      </c>
      <c r="O24" s="65">
        <v>26</v>
      </c>
      <c r="P24" s="63">
        <f>Q24-O24</f>
        <v>49</v>
      </c>
      <c r="Q24" s="64">
        <f>R24-N24</f>
        <v>75</v>
      </c>
      <c r="R24" s="66">
        <v>131</v>
      </c>
      <c r="S24" s="62">
        <v>205</v>
      </c>
      <c r="T24" s="63">
        <f t="shared" si="0"/>
        <v>196</v>
      </c>
      <c r="U24" s="345">
        <v>401</v>
      </c>
      <c r="V24" s="65">
        <v>239</v>
      </c>
      <c r="W24" s="63"/>
      <c r="X24" s="64"/>
      <c r="Y24" s="66"/>
    </row>
    <row r="25" spans="2:25" ht="13.5" customHeight="1">
      <c r="B25" s="679"/>
      <c r="C25" s="60" t="s">
        <v>564</v>
      </c>
      <c r="D25" s="61"/>
      <c r="E25" s="62">
        <v>9380</v>
      </c>
      <c r="F25" s="63">
        <f t="shared" si="1"/>
        <v>11623</v>
      </c>
      <c r="G25" s="345">
        <v>21003</v>
      </c>
      <c r="H25" s="65">
        <v>10141</v>
      </c>
      <c r="I25" s="63">
        <f>J25-H25</f>
        <v>12202</v>
      </c>
      <c r="J25" s="64">
        <f>K25-G25</f>
        <v>22343</v>
      </c>
      <c r="K25" s="66">
        <v>43346</v>
      </c>
      <c r="L25" s="62">
        <v>10330</v>
      </c>
      <c r="M25" s="63">
        <f t="shared" si="2"/>
        <v>11967</v>
      </c>
      <c r="N25" s="345">
        <v>22297</v>
      </c>
      <c r="O25" s="65">
        <v>11742</v>
      </c>
      <c r="P25" s="63">
        <f>Q25-O25</f>
        <v>13770</v>
      </c>
      <c r="Q25" s="64">
        <f>R25-N25</f>
        <v>25512</v>
      </c>
      <c r="R25" s="66">
        <v>47809</v>
      </c>
      <c r="S25" s="62">
        <v>15840</v>
      </c>
      <c r="T25" s="63">
        <f t="shared" si="0"/>
        <v>16949</v>
      </c>
      <c r="U25" s="345">
        <v>32789</v>
      </c>
      <c r="V25" s="65">
        <v>16274</v>
      </c>
      <c r="W25" s="63"/>
      <c r="X25" s="64"/>
      <c r="Y25" s="66"/>
    </row>
    <row r="26" spans="2:25" ht="13.5" customHeight="1">
      <c r="B26" s="679"/>
      <c r="C26" s="67" t="s">
        <v>565</v>
      </c>
      <c r="D26" s="68"/>
      <c r="E26" s="69">
        <v>66</v>
      </c>
      <c r="F26" s="70">
        <f t="shared" si="1"/>
        <v>651</v>
      </c>
      <c r="G26" s="346">
        <v>717</v>
      </c>
      <c r="H26" s="72">
        <v>363</v>
      </c>
      <c r="I26" s="70">
        <f>J26-H26</f>
        <v>978</v>
      </c>
      <c r="J26" s="71">
        <f>K26-G26</f>
        <v>1341</v>
      </c>
      <c r="K26" s="73">
        <v>2058</v>
      </c>
      <c r="L26" s="69">
        <v>267</v>
      </c>
      <c r="M26" s="70">
        <f t="shared" si="2"/>
        <v>472</v>
      </c>
      <c r="N26" s="346">
        <v>739</v>
      </c>
      <c r="O26" s="72">
        <v>486</v>
      </c>
      <c r="P26" s="70">
        <f>Q26-O26</f>
        <v>1008</v>
      </c>
      <c r="Q26" s="71">
        <f>R26-N26</f>
        <v>1494</v>
      </c>
      <c r="R26" s="73">
        <v>2233</v>
      </c>
      <c r="S26" s="69">
        <v>666</v>
      </c>
      <c r="T26" s="70">
        <f t="shared" si="0"/>
        <v>874</v>
      </c>
      <c r="U26" s="346">
        <v>1540</v>
      </c>
      <c r="V26" s="72">
        <v>1195</v>
      </c>
      <c r="W26" s="70"/>
      <c r="X26" s="71"/>
      <c r="Y26" s="73"/>
    </row>
    <row r="27" spans="2:25" ht="13.5" customHeight="1">
      <c r="B27" s="679"/>
      <c r="C27" s="60" t="s">
        <v>566</v>
      </c>
      <c r="D27" s="61"/>
      <c r="E27" s="62"/>
      <c r="F27" s="63">
        <f t="shared" si="1"/>
        <v>0</v>
      </c>
      <c r="G27" s="345"/>
      <c r="H27" s="65"/>
      <c r="I27" s="63"/>
      <c r="J27" s="64"/>
      <c r="K27" s="66"/>
      <c r="L27" s="62"/>
      <c r="M27" s="63">
        <f t="shared" si="2"/>
        <v>0</v>
      </c>
      <c r="N27" s="345">
        <v>0</v>
      </c>
      <c r="O27" s="65"/>
      <c r="P27" s="63"/>
      <c r="Q27" s="64"/>
      <c r="R27" s="66"/>
      <c r="S27" s="62"/>
      <c r="T27" s="63">
        <f t="shared" si="0"/>
        <v>0</v>
      </c>
      <c r="U27" s="345"/>
      <c r="V27" s="65"/>
      <c r="W27" s="63"/>
      <c r="X27" s="64"/>
      <c r="Y27" s="66"/>
    </row>
    <row r="28" spans="2:25" ht="13.5" customHeight="1" thickBot="1">
      <c r="B28" s="679"/>
      <c r="C28" s="60" t="s">
        <v>567</v>
      </c>
      <c r="D28" s="61"/>
      <c r="E28" s="62"/>
      <c r="F28" s="63">
        <f t="shared" si="1"/>
        <v>0</v>
      </c>
      <c r="G28" s="345"/>
      <c r="H28" s="65"/>
      <c r="I28" s="63"/>
      <c r="J28" s="64"/>
      <c r="K28" s="66"/>
      <c r="L28" s="62"/>
      <c r="M28" s="63">
        <f t="shared" si="2"/>
        <v>0</v>
      </c>
      <c r="N28" s="345">
        <v>0</v>
      </c>
      <c r="O28" s="65"/>
      <c r="P28" s="63"/>
      <c r="Q28" s="64"/>
      <c r="R28" s="66"/>
      <c r="S28" s="62"/>
      <c r="T28" s="63">
        <f t="shared" si="0"/>
        <v>0</v>
      </c>
      <c r="U28" s="345"/>
      <c r="V28" s="65"/>
      <c r="W28" s="63"/>
      <c r="X28" s="64"/>
      <c r="Y28" s="66"/>
    </row>
    <row r="29" spans="2:25" ht="13.5" customHeight="1">
      <c r="B29" s="678" t="s">
        <v>433</v>
      </c>
      <c r="C29" s="53" t="s">
        <v>15</v>
      </c>
      <c r="D29" s="54"/>
      <c r="E29" s="55">
        <v>3917</v>
      </c>
      <c r="F29" s="56">
        <f t="shared" si="1"/>
        <v>4392</v>
      </c>
      <c r="G29" s="344">
        <v>8309</v>
      </c>
      <c r="H29" s="58">
        <v>4553</v>
      </c>
      <c r="I29" s="56">
        <f>J29-H29</f>
        <v>4894</v>
      </c>
      <c r="J29" s="57">
        <f>K29-G29</f>
        <v>9447</v>
      </c>
      <c r="K29" s="59">
        <v>17756</v>
      </c>
      <c r="L29" s="55">
        <v>2783</v>
      </c>
      <c r="M29" s="56">
        <f t="shared" si="2"/>
        <v>3212</v>
      </c>
      <c r="N29" s="344">
        <v>5995</v>
      </c>
      <c r="O29" s="58">
        <v>2928</v>
      </c>
      <c r="P29" s="56">
        <f>Q29-O29</f>
        <v>6262</v>
      </c>
      <c r="Q29" s="57">
        <f>R29-N29</f>
        <v>9190</v>
      </c>
      <c r="R29" s="59">
        <v>15185</v>
      </c>
      <c r="S29" s="55">
        <v>1695</v>
      </c>
      <c r="T29" s="56">
        <f t="shared" si="0"/>
        <v>1914</v>
      </c>
      <c r="U29" s="344">
        <v>3609</v>
      </c>
      <c r="V29" s="58">
        <v>1804</v>
      </c>
      <c r="W29" s="56"/>
      <c r="X29" s="57"/>
      <c r="Y29" s="59"/>
    </row>
    <row r="30" spans="2:25" ht="13.5" customHeight="1">
      <c r="B30" s="679"/>
      <c r="C30" s="60" t="s">
        <v>555</v>
      </c>
      <c r="D30" s="61"/>
      <c r="E30" s="62">
        <v>4952</v>
      </c>
      <c r="F30" s="63">
        <f t="shared" si="1"/>
        <v>4653</v>
      </c>
      <c r="G30" s="345">
        <v>9605</v>
      </c>
      <c r="H30" s="65">
        <v>4880</v>
      </c>
      <c r="I30" s="63">
        <f>J30-H30</f>
        <v>4623</v>
      </c>
      <c r="J30" s="64">
        <f>K30-G30</f>
        <v>9503</v>
      </c>
      <c r="K30" s="66">
        <v>19108</v>
      </c>
      <c r="L30" s="62">
        <v>3755</v>
      </c>
      <c r="M30" s="63">
        <f t="shared" si="2"/>
        <v>4662</v>
      </c>
      <c r="N30" s="345">
        <v>8417</v>
      </c>
      <c r="O30" s="65">
        <v>4507</v>
      </c>
      <c r="P30" s="63">
        <f>Q30-O30</f>
        <v>4518</v>
      </c>
      <c r="Q30" s="64">
        <f>R30-N30</f>
        <v>9025</v>
      </c>
      <c r="R30" s="66">
        <v>17442</v>
      </c>
      <c r="S30" s="62">
        <v>3671</v>
      </c>
      <c r="T30" s="63">
        <f t="shared" si="0"/>
        <v>4122</v>
      </c>
      <c r="U30" s="345">
        <v>7793</v>
      </c>
      <c r="V30" s="65">
        <v>3933</v>
      </c>
      <c r="W30" s="63"/>
      <c r="X30" s="64"/>
      <c r="Y30" s="66"/>
    </row>
    <row r="31" spans="2:25" ht="13.5" customHeight="1">
      <c r="B31" s="679"/>
      <c r="C31" s="60" t="s">
        <v>564</v>
      </c>
      <c r="D31" s="61"/>
      <c r="E31" s="62">
        <v>8870</v>
      </c>
      <c r="F31" s="63">
        <f t="shared" si="1"/>
        <v>9044</v>
      </c>
      <c r="G31" s="345">
        <v>17914</v>
      </c>
      <c r="H31" s="65">
        <v>9433</v>
      </c>
      <c r="I31" s="63">
        <f>J31-H31</f>
        <v>9518</v>
      </c>
      <c r="J31" s="64">
        <f>K31-G31</f>
        <v>18951</v>
      </c>
      <c r="K31" s="66">
        <v>36865</v>
      </c>
      <c r="L31" s="62">
        <v>6538</v>
      </c>
      <c r="M31" s="63">
        <f t="shared" si="2"/>
        <v>7874</v>
      </c>
      <c r="N31" s="345">
        <v>14412</v>
      </c>
      <c r="O31" s="65">
        <v>7435</v>
      </c>
      <c r="P31" s="63">
        <f>Q31-O31</f>
        <v>10780</v>
      </c>
      <c r="Q31" s="64">
        <f>R31-N31</f>
        <v>18215</v>
      </c>
      <c r="R31" s="66">
        <v>32627</v>
      </c>
      <c r="S31" s="62">
        <v>5366</v>
      </c>
      <c r="T31" s="63">
        <f t="shared" si="0"/>
        <v>6037</v>
      </c>
      <c r="U31" s="345">
        <v>11403</v>
      </c>
      <c r="V31" s="65">
        <v>5737</v>
      </c>
      <c r="W31" s="63"/>
      <c r="X31" s="64"/>
      <c r="Y31" s="66"/>
    </row>
    <row r="32" spans="2:25" ht="13.5" customHeight="1">
      <c r="B32" s="679"/>
      <c r="C32" s="67" t="s">
        <v>565</v>
      </c>
      <c r="D32" s="68"/>
      <c r="E32" s="69">
        <v>734</v>
      </c>
      <c r="F32" s="70">
        <f t="shared" si="1"/>
        <v>773</v>
      </c>
      <c r="G32" s="346">
        <v>1507</v>
      </c>
      <c r="H32" s="72">
        <v>922</v>
      </c>
      <c r="I32" s="70">
        <f>J32-H32</f>
        <v>1002</v>
      </c>
      <c r="J32" s="71">
        <f>K32-G32</f>
        <v>1924</v>
      </c>
      <c r="K32" s="73">
        <v>3431</v>
      </c>
      <c r="L32" s="69">
        <v>255</v>
      </c>
      <c r="M32" s="70">
        <f t="shared" si="2"/>
        <v>635</v>
      </c>
      <c r="N32" s="346">
        <v>890</v>
      </c>
      <c r="O32" s="72">
        <v>351</v>
      </c>
      <c r="P32" s="70">
        <f>Q32-O32</f>
        <v>781</v>
      </c>
      <c r="Q32" s="71">
        <f>R32-N32</f>
        <v>1132</v>
      </c>
      <c r="R32" s="73">
        <v>2022</v>
      </c>
      <c r="S32" s="69">
        <v>248</v>
      </c>
      <c r="T32" s="70">
        <f t="shared" si="0"/>
        <v>358</v>
      </c>
      <c r="U32" s="346">
        <v>606</v>
      </c>
      <c r="V32" s="72">
        <v>150</v>
      </c>
      <c r="W32" s="70"/>
      <c r="X32" s="71"/>
      <c r="Y32" s="73"/>
    </row>
    <row r="33" spans="2:25" ht="13.5" customHeight="1">
      <c r="B33" s="679"/>
      <c r="C33" s="60" t="s">
        <v>566</v>
      </c>
      <c r="D33" s="61"/>
      <c r="E33" s="62"/>
      <c r="F33" s="63"/>
      <c r="G33" s="345"/>
      <c r="H33" s="65"/>
      <c r="I33" s="63"/>
      <c r="J33" s="64"/>
      <c r="K33" s="66"/>
      <c r="L33" s="62"/>
      <c r="M33" s="63"/>
      <c r="N33" s="345"/>
      <c r="O33" s="65"/>
      <c r="P33" s="63"/>
      <c r="Q33" s="64"/>
      <c r="R33" s="66"/>
      <c r="S33" s="62"/>
      <c r="T33" s="63"/>
      <c r="U33" s="345"/>
      <c r="V33" s="65"/>
      <c r="W33" s="63"/>
      <c r="X33" s="64"/>
      <c r="Y33" s="66"/>
    </row>
    <row r="34" spans="2:25" ht="13.5" customHeight="1" thickBot="1">
      <c r="B34" s="679"/>
      <c r="C34" s="60" t="s">
        <v>567</v>
      </c>
      <c r="D34" s="61"/>
      <c r="E34" s="76"/>
      <c r="F34" s="77"/>
      <c r="G34" s="491"/>
      <c r="H34" s="79"/>
      <c r="I34" s="77"/>
      <c r="J34" s="78"/>
      <c r="K34" s="80"/>
      <c r="L34" s="76"/>
      <c r="M34" s="77"/>
      <c r="N34" s="491"/>
      <c r="O34" s="79"/>
      <c r="P34" s="77"/>
      <c r="Q34" s="78"/>
      <c r="R34" s="80"/>
      <c r="S34" s="76"/>
      <c r="T34" s="77"/>
      <c r="U34" s="491"/>
      <c r="V34" s="79"/>
      <c r="W34" s="77"/>
      <c r="X34" s="78"/>
      <c r="Y34" s="80"/>
    </row>
    <row r="35" spans="2:25" ht="13.5" customHeight="1">
      <c r="B35" s="676" t="s">
        <v>568</v>
      </c>
      <c r="C35" s="91" t="s">
        <v>569</v>
      </c>
      <c r="D35" s="92"/>
      <c r="E35" s="492"/>
      <c r="F35" s="178"/>
      <c r="G35" s="493"/>
      <c r="H35" s="492"/>
      <c r="I35" s="178"/>
      <c r="J35" s="494"/>
      <c r="K35" s="495"/>
      <c r="L35" s="492"/>
      <c r="M35" s="178"/>
      <c r="N35" s="493"/>
      <c r="O35" s="492"/>
      <c r="P35" s="178"/>
      <c r="Q35" s="494"/>
      <c r="R35" s="495"/>
      <c r="S35" s="492"/>
      <c r="T35" s="178"/>
      <c r="U35" s="493"/>
      <c r="V35" s="492"/>
      <c r="W35" s="178"/>
      <c r="X35" s="494"/>
      <c r="Y35" s="495"/>
    </row>
    <row r="36" spans="2:25" ht="13.5" customHeight="1">
      <c r="B36" s="677"/>
      <c r="C36" s="60" t="s">
        <v>555</v>
      </c>
      <c r="D36" s="61"/>
      <c r="E36" s="62">
        <v>-7702</v>
      </c>
      <c r="F36" s="63">
        <f t="shared" si="1"/>
        <v>-7577</v>
      </c>
      <c r="G36" s="345">
        <v>-15279</v>
      </c>
      <c r="H36" s="65">
        <v>-7888</v>
      </c>
      <c r="I36" s="63">
        <f>J36-H36</f>
        <v>-7675</v>
      </c>
      <c r="J36" s="64">
        <f>K36-G36</f>
        <v>-15563</v>
      </c>
      <c r="K36" s="66">
        <v>-30842</v>
      </c>
      <c r="L36" s="62">
        <v>-6473</v>
      </c>
      <c r="M36" s="63">
        <f t="shared" si="2"/>
        <v>-7829</v>
      </c>
      <c r="N36" s="345">
        <v>-14302</v>
      </c>
      <c r="O36" s="65">
        <v>-7546</v>
      </c>
      <c r="P36" s="63">
        <f>Q36-O36</f>
        <v>-7670</v>
      </c>
      <c r="Q36" s="64">
        <f>R36-N36</f>
        <v>-15216</v>
      </c>
      <c r="R36" s="66">
        <v>-29518</v>
      </c>
      <c r="S36" s="62">
        <v>-6613</v>
      </c>
      <c r="T36" s="63">
        <f>U36-S36</f>
        <v>-7213</v>
      </c>
      <c r="U36" s="345">
        <v>-13826</v>
      </c>
      <c r="V36" s="65">
        <v>-7117</v>
      </c>
      <c r="W36" s="63"/>
      <c r="X36" s="64"/>
      <c r="Y36" s="66"/>
    </row>
    <row r="37" spans="2:25" ht="13.5" customHeight="1">
      <c r="B37" s="677"/>
      <c r="C37" s="60" t="s">
        <v>9</v>
      </c>
      <c r="D37" s="61"/>
      <c r="E37" s="62">
        <v>-7702</v>
      </c>
      <c r="F37" s="63">
        <f t="shared" si="1"/>
        <v>-7577</v>
      </c>
      <c r="G37" s="345">
        <v>-15279</v>
      </c>
      <c r="H37" s="65">
        <v>-7888</v>
      </c>
      <c r="I37" s="63">
        <f>J37-H37</f>
        <v>-7675</v>
      </c>
      <c r="J37" s="64">
        <f>K37-G37</f>
        <v>-15563</v>
      </c>
      <c r="K37" s="66">
        <v>-30842</v>
      </c>
      <c r="L37" s="62">
        <v>-6473</v>
      </c>
      <c r="M37" s="63">
        <f t="shared" si="2"/>
        <v>-7829</v>
      </c>
      <c r="N37" s="345">
        <v>-14302</v>
      </c>
      <c r="O37" s="65">
        <v>-7546</v>
      </c>
      <c r="P37" s="63">
        <f>Q37-O37</f>
        <v>-7670</v>
      </c>
      <c r="Q37" s="64">
        <f>R37-N37</f>
        <v>-15216</v>
      </c>
      <c r="R37" s="66">
        <v>-29518</v>
      </c>
      <c r="S37" s="62">
        <v>-6613</v>
      </c>
      <c r="T37" s="63">
        <f>U37-S37</f>
        <v>-7213</v>
      </c>
      <c r="U37" s="345">
        <v>-13826</v>
      </c>
      <c r="V37" s="65">
        <v>-7117</v>
      </c>
      <c r="W37" s="63"/>
      <c r="X37" s="64"/>
      <c r="Y37" s="66"/>
    </row>
    <row r="38" spans="2:25" ht="13.5" customHeight="1">
      <c r="B38" s="677"/>
      <c r="C38" s="60" t="s">
        <v>10</v>
      </c>
      <c r="D38" s="61"/>
      <c r="E38" s="62">
        <v>-1579</v>
      </c>
      <c r="F38" s="63">
        <f t="shared" si="1"/>
        <v>-1552</v>
      </c>
      <c r="G38" s="345">
        <v>-3131</v>
      </c>
      <c r="H38" s="65">
        <v>-1357</v>
      </c>
      <c r="I38" s="63">
        <f>J38-H38</f>
        <v>-2057</v>
      </c>
      <c r="J38" s="64">
        <f>K38-G38</f>
        <v>-3414</v>
      </c>
      <c r="K38" s="66">
        <v>-6545</v>
      </c>
      <c r="L38" s="62">
        <v>-1581</v>
      </c>
      <c r="M38" s="63">
        <f t="shared" si="2"/>
        <v>-1866</v>
      </c>
      <c r="N38" s="345">
        <v>-3447</v>
      </c>
      <c r="O38" s="65">
        <v>-1914</v>
      </c>
      <c r="P38" s="63">
        <f>Q38-O38</f>
        <v>-2321</v>
      </c>
      <c r="Q38" s="64">
        <f>R38-N38</f>
        <v>-4235</v>
      </c>
      <c r="R38" s="66">
        <v>-7682</v>
      </c>
      <c r="S38" s="62">
        <v>-1550</v>
      </c>
      <c r="T38" s="63">
        <f>U38-S38</f>
        <v>-1797</v>
      </c>
      <c r="U38" s="345">
        <v>-3347</v>
      </c>
      <c r="V38" s="65">
        <v>-1743</v>
      </c>
      <c r="W38" s="63"/>
      <c r="X38" s="64"/>
      <c r="Y38" s="66"/>
    </row>
    <row r="39" spans="2:25" ht="13.5" customHeight="1">
      <c r="B39" s="677"/>
      <c r="C39" s="60" t="s">
        <v>11</v>
      </c>
      <c r="D39" s="61"/>
      <c r="E39" s="62"/>
      <c r="F39" s="63"/>
      <c r="G39" s="345"/>
      <c r="H39" s="65"/>
      <c r="I39" s="63"/>
      <c r="J39" s="64"/>
      <c r="K39" s="66"/>
      <c r="L39" s="62"/>
      <c r="M39" s="63"/>
      <c r="N39" s="345"/>
      <c r="O39" s="65"/>
      <c r="P39" s="63"/>
      <c r="Q39" s="64"/>
      <c r="R39" s="66"/>
      <c r="S39" s="62"/>
      <c r="T39" s="63"/>
      <c r="U39" s="345"/>
      <c r="V39" s="65"/>
      <c r="W39" s="63"/>
      <c r="X39" s="64"/>
      <c r="Y39" s="66"/>
    </row>
    <row r="40" spans="2:25" ht="13.5" customHeight="1" thickBot="1">
      <c r="B40" s="677"/>
      <c r="C40" s="60" t="s">
        <v>12</v>
      </c>
      <c r="D40" s="61"/>
      <c r="E40" s="62"/>
      <c r="F40" s="63"/>
      <c r="G40" s="345"/>
      <c r="H40" s="65"/>
      <c r="I40" s="63"/>
      <c r="J40" s="64"/>
      <c r="K40" s="66"/>
      <c r="L40" s="62"/>
      <c r="M40" s="63"/>
      <c r="N40" s="345"/>
      <c r="O40" s="65"/>
      <c r="P40" s="63"/>
      <c r="Q40" s="64"/>
      <c r="R40" s="66"/>
      <c r="S40" s="62"/>
      <c r="T40" s="63"/>
      <c r="U40" s="345"/>
      <c r="V40" s="65"/>
      <c r="W40" s="63"/>
      <c r="X40" s="64"/>
      <c r="Y40" s="66"/>
    </row>
    <row r="41" spans="2:25" ht="13.5" customHeight="1">
      <c r="B41" s="678" t="s">
        <v>570</v>
      </c>
      <c r="C41" s="53" t="s">
        <v>571</v>
      </c>
      <c r="D41" s="54"/>
      <c r="E41" s="55">
        <v>93185</v>
      </c>
      <c r="F41" s="56">
        <f t="shared" si="1"/>
        <v>106070</v>
      </c>
      <c r="G41" s="344">
        <v>199255</v>
      </c>
      <c r="H41" s="58">
        <v>105647</v>
      </c>
      <c r="I41" s="56">
        <f>J41-H41</f>
        <v>146725</v>
      </c>
      <c r="J41" s="57">
        <f>K41-G41</f>
        <v>252372</v>
      </c>
      <c r="K41" s="59">
        <v>451627</v>
      </c>
      <c r="L41" s="55">
        <v>90431</v>
      </c>
      <c r="M41" s="56">
        <f t="shared" si="2"/>
        <v>103543</v>
      </c>
      <c r="N41" s="344">
        <v>193974</v>
      </c>
      <c r="O41" s="58">
        <v>106005</v>
      </c>
      <c r="P41" s="56">
        <f>Q41-O41</f>
        <v>138047</v>
      </c>
      <c r="Q41" s="57">
        <f>R41-N41</f>
        <v>244052</v>
      </c>
      <c r="R41" s="59">
        <v>438026</v>
      </c>
      <c r="S41" s="55">
        <v>88948</v>
      </c>
      <c r="T41" s="56">
        <f>U41-S41</f>
        <v>104628</v>
      </c>
      <c r="U41" s="344">
        <v>193576</v>
      </c>
      <c r="V41" s="58">
        <v>105740</v>
      </c>
      <c r="W41" s="56"/>
      <c r="X41" s="57"/>
      <c r="Y41" s="59"/>
    </row>
    <row r="42" spans="2:25" ht="13.5" customHeight="1">
      <c r="B42" s="679"/>
      <c r="C42" s="67" t="s">
        <v>557</v>
      </c>
      <c r="D42" s="68"/>
      <c r="E42" s="69">
        <v>674</v>
      </c>
      <c r="F42" s="70">
        <f t="shared" si="1"/>
        <v>-1321</v>
      </c>
      <c r="G42" s="346">
        <v>-647</v>
      </c>
      <c r="H42" s="72">
        <v>1046</v>
      </c>
      <c r="I42" s="70">
        <f>J42-H42</f>
        <v>2146</v>
      </c>
      <c r="J42" s="71">
        <f>K42-G42</f>
        <v>3192</v>
      </c>
      <c r="K42" s="73">
        <v>2545</v>
      </c>
      <c r="L42" s="69">
        <v>-3864</v>
      </c>
      <c r="M42" s="70">
        <f t="shared" si="2"/>
        <v>-261</v>
      </c>
      <c r="N42" s="346">
        <v>-4125</v>
      </c>
      <c r="O42" s="72">
        <v>1295</v>
      </c>
      <c r="P42" s="70">
        <f>Q42-O42</f>
        <v>10551</v>
      </c>
      <c r="Q42" s="71">
        <f>R42-N42</f>
        <v>11846</v>
      </c>
      <c r="R42" s="73">
        <v>7721</v>
      </c>
      <c r="S42" s="69">
        <v>-813</v>
      </c>
      <c r="T42" s="70">
        <f>U42-S42</f>
        <v>1618</v>
      </c>
      <c r="U42" s="346">
        <v>805</v>
      </c>
      <c r="V42" s="72">
        <v>4182</v>
      </c>
      <c r="W42" s="70"/>
      <c r="X42" s="71"/>
      <c r="Y42" s="73"/>
    </row>
    <row r="43" spans="2:25" ht="13.5" customHeight="1">
      <c r="B43" s="679"/>
      <c r="C43" s="60" t="s">
        <v>11</v>
      </c>
      <c r="D43" s="61"/>
      <c r="E43" s="62"/>
      <c r="F43" s="63"/>
      <c r="G43" s="345"/>
      <c r="H43" s="65"/>
      <c r="I43" s="63"/>
      <c r="J43" s="64"/>
      <c r="K43" s="66"/>
      <c r="L43" s="62"/>
      <c r="M43" s="63"/>
      <c r="N43" s="345"/>
      <c r="O43" s="65"/>
      <c r="P43" s="63"/>
      <c r="Q43" s="64"/>
      <c r="R43" s="66"/>
      <c r="S43" s="62"/>
      <c r="T43" s="63"/>
      <c r="U43" s="345"/>
      <c r="V43" s="65"/>
      <c r="W43" s="63"/>
      <c r="X43" s="64"/>
      <c r="Y43" s="66"/>
    </row>
    <row r="44" spans="2:25" ht="13.5" customHeight="1" thickBot="1">
      <c r="B44" s="680"/>
      <c r="C44" s="98" t="s">
        <v>12</v>
      </c>
      <c r="D44" s="99"/>
      <c r="E44" s="81"/>
      <c r="F44" s="82"/>
      <c r="G44" s="347"/>
      <c r="H44" s="84"/>
      <c r="I44" s="82"/>
      <c r="J44" s="83"/>
      <c r="K44" s="85"/>
      <c r="L44" s="81"/>
      <c r="M44" s="82"/>
      <c r="N44" s="347"/>
      <c r="O44" s="84"/>
      <c r="P44" s="82"/>
      <c r="Q44" s="83"/>
      <c r="R44" s="85"/>
      <c r="S44" s="81"/>
      <c r="T44" s="82"/>
      <c r="U44" s="347"/>
      <c r="V44" s="84"/>
      <c r="W44" s="82"/>
      <c r="X44" s="83"/>
      <c r="Y44" s="85"/>
    </row>
    <row r="45" spans="2:25" ht="13.5" customHeight="1"/>
    <row r="46" spans="2:25" ht="13.5" customHeight="1"/>
  </sheetData>
  <sheetProtection password="CC09" sheet="1" objects="1" scenarios="1"/>
  <mergeCells count="8">
    <mergeCell ref="B35:B40"/>
    <mergeCell ref="B41:B44"/>
    <mergeCell ref="B2:B4"/>
    <mergeCell ref="B5:B10"/>
    <mergeCell ref="B11:B16"/>
    <mergeCell ref="B17:B22"/>
    <mergeCell ref="B23:B28"/>
    <mergeCell ref="B29:B34"/>
  </mergeCells>
  <phoneticPr fontId="2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&amp;L&amp;"Arial,太字"&amp;16 4.Segment information&amp;R&amp;"Arial,標準"(unit: million yen)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showZero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4"/>
  <cols>
    <col min="1" max="1" width="3.08984375" style="34" customWidth="1"/>
    <col min="2" max="2" width="42.6328125" style="34" customWidth="1"/>
    <col min="3" max="13" width="11.6328125" style="34" customWidth="1"/>
    <col min="14" max="16384" width="9" style="34"/>
  </cols>
  <sheetData>
    <row r="1" spans="1:13" ht="18" thickBot="1">
      <c r="A1" s="2"/>
      <c r="B1" s="2"/>
    </row>
    <row r="2" spans="1:13" s="253" customFormat="1" ht="17.25" customHeight="1">
      <c r="A2" s="285"/>
      <c r="B2" s="252"/>
      <c r="C2" s="371" t="s">
        <v>70</v>
      </c>
      <c r="D2" s="371" t="s">
        <v>72</v>
      </c>
      <c r="E2" s="371" t="s">
        <v>106</v>
      </c>
      <c r="F2" s="371" t="s">
        <v>109</v>
      </c>
      <c r="G2" s="371" t="s">
        <v>163</v>
      </c>
      <c r="H2" s="371" t="s">
        <v>178</v>
      </c>
      <c r="I2" s="371" t="s">
        <v>195</v>
      </c>
      <c r="J2" s="371" t="s">
        <v>224</v>
      </c>
      <c r="K2" s="371" t="s">
        <v>276</v>
      </c>
      <c r="L2" s="371" t="s">
        <v>338</v>
      </c>
      <c r="M2" s="370" t="s">
        <v>357</v>
      </c>
    </row>
    <row r="3" spans="1:13" s="253" customFormat="1" ht="17.25" customHeight="1">
      <c r="A3" s="283"/>
      <c r="B3" s="254"/>
      <c r="C3" s="372" t="s">
        <v>71</v>
      </c>
      <c r="D3" s="372" t="s">
        <v>96</v>
      </c>
      <c r="E3" s="372" t="s">
        <v>108</v>
      </c>
      <c r="F3" s="372" t="s">
        <v>137</v>
      </c>
      <c r="G3" s="372" t="s">
        <v>164</v>
      </c>
      <c r="H3" s="372" t="s">
        <v>182</v>
      </c>
      <c r="I3" s="372" t="s">
        <v>211</v>
      </c>
      <c r="J3" s="372" t="s">
        <v>243</v>
      </c>
      <c r="K3" s="372" t="s">
        <v>277</v>
      </c>
      <c r="L3" s="372" t="s">
        <v>339</v>
      </c>
      <c r="M3" s="457" t="s">
        <v>353</v>
      </c>
    </row>
    <row r="4" spans="1:13" s="253" customFormat="1" ht="17.25" customHeight="1" thickBot="1">
      <c r="A4" s="283"/>
      <c r="B4" s="254"/>
      <c r="C4" s="373">
        <v>2008.3</v>
      </c>
      <c r="D4" s="373">
        <v>2009.3</v>
      </c>
      <c r="E4" s="373">
        <v>2010.3</v>
      </c>
      <c r="F4" s="373">
        <v>2011.3</v>
      </c>
      <c r="G4" s="373">
        <v>2012.3</v>
      </c>
      <c r="H4" s="373">
        <v>2013.3</v>
      </c>
      <c r="I4" s="373">
        <v>2014.3</v>
      </c>
      <c r="J4" s="373">
        <v>2015.3</v>
      </c>
      <c r="K4" s="373" t="s">
        <v>278</v>
      </c>
      <c r="L4" s="373">
        <v>2017.3</v>
      </c>
      <c r="M4" s="458">
        <v>2018.3</v>
      </c>
    </row>
    <row r="5" spans="1:13" s="253" customFormat="1" ht="17.25" customHeight="1">
      <c r="A5" s="503" t="s">
        <v>284</v>
      </c>
      <c r="B5" s="257"/>
      <c r="C5" s="287">
        <v>719756</v>
      </c>
      <c r="D5" s="287">
        <v>544529</v>
      </c>
      <c r="E5" s="287">
        <v>442949</v>
      </c>
      <c r="F5" s="287">
        <v>432651</v>
      </c>
      <c r="G5" s="287">
        <v>423480</v>
      </c>
      <c r="H5" s="287">
        <v>455824</v>
      </c>
      <c r="I5" s="287">
        <v>483112</v>
      </c>
      <c r="J5" s="287">
        <v>540153</v>
      </c>
      <c r="K5" s="287">
        <v>490314</v>
      </c>
      <c r="L5" s="287">
        <v>451627</v>
      </c>
      <c r="M5" s="258">
        <v>438026</v>
      </c>
    </row>
    <row r="6" spans="1:13" s="253" customFormat="1" ht="17.25" customHeight="1">
      <c r="A6" s="504" t="s">
        <v>288</v>
      </c>
      <c r="B6" s="259"/>
      <c r="C6" s="288">
        <v>0.77100000000000002</v>
      </c>
      <c r="D6" s="288">
        <v>0.754</v>
      </c>
      <c r="E6" s="288">
        <v>0.72599999999999998</v>
      </c>
      <c r="F6" s="288">
        <v>0.73699999999999999</v>
      </c>
      <c r="G6" s="288">
        <v>0.748</v>
      </c>
      <c r="H6" s="288">
        <v>0.74</v>
      </c>
      <c r="I6" s="288">
        <v>0.73399999999999999</v>
      </c>
      <c r="J6" s="288">
        <v>0.74</v>
      </c>
      <c r="K6" s="288">
        <v>0.73699999999999999</v>
      </c>
      <c r="L6" s="288">
        <f>L7/L5</f>
        <v>0.74706118101884966</v>
      </c>
      <c r="M6" s="536">
        <f>M7/M5</f>
        <v>0.74755836411537213</v>
      </c>
    </row>
    <row r="7" spans="1:13" s="253" customFormat="1" ht="17.25" customHeight="1" thickBot="1">
      <c r="A7" s="505" t="s">
        <v>289</v>
      </c>
      <c r="B7" s="261"/>
      <c r="C7" s="289">
        <v>555046</v>
      </c>
      <c r="D7" s="289">
        <v>410737</v>
      </c>
      <c r="E7" s="289">
        <v>321646</v>
      </c>
      <c r="F7" s="289">
        <v>318793</v>
      </c>
      <c r="G7" s="289">
        <v>316939</v>
      </c>
      <c r="H7" s="289">
        <v>337406</v>
      </c>
      <c r="I7" s="289">
        <v>354635</v>
      </c>
      <c r="J7" s="289">
        <v>399647</v>
      </c>
      <c r="K7" s="289">
        <v>361250</v>
      </c>
      <c r="L7" s="289">
        <v>337393</v>
      </c>
      <c r="M7" s="262">
        <v>327450</v>
      </c>
    </row>
    <row r="8" spans="1:13" s="253" customFormat="1" ht="17.25" customHeight="1" thickBot="1">
      <c r="A8" s="418" t="s">
        <v>290</v>
      </c>
      <c r="B8" s="263"/>
      <c r="C8" s="290">
        <v>164710</v>
      </c>
      <c r="D8" s="290">
        <v>133791</v>
      </c>
      <c r="E8" s="290">
        <v>121302</v>
      </c>
      <c r="F8" s="290">
        <v>113858</v>
      </c>
      <c r="G8" s="290">
        <v>106541</v>
      </c>
      <c r="H8" s="290">
        <v>118417</v>
      </c>
      <c r="I8" s="290">
        <v>128477</v>
      </c>
      <c r="J8" s="290">
        <v>140506</v>
      </c>
      <c r="K8" s="290">
        <v>129064</v>
      </c>
      <c r="L8" s="290">
        <v>114233</v>
      </c>
      <c r="M8" s="264">
        <v>110576</v>
      </c>
    </row>
    <row r="9" spans="1:13" s="253" customFormat="1" ht="17.25" customHeight="1" thickBot="1">
      <c r="A9" s="505" t="s">
        <v>291</v>
      </c>
      <c r="B9" s="261"/>
      <c r="C9" s="289">
        <v>159325</v>
      </c>
      <c r="D9" s="289">
        <v>134420</v>
      </c>
      <c r="E9" s="289">
        <v>114793</v>
      </c>
      <c r="F9" s="289">
        <v>107549</v>
      </c>
      <c r="G9" s="289">
        <v>94560</v>
      </c>
      <c r="H9" s="289">
        <v>104942</v>
      </c>
      <c r="I9" s="289">
        <v>101281</v>
      </c>
      <c r="J9" s="289">
        <v>108090</v>
      </c>
      <c r="K9" s="289">
        <v>110469</v>
      </c>
      <c r="L9" s="289">
        <v>111688</v>
      </c>
      <c r="M9" s="262">
        <v>102854</v>
      </c>
    </row>
    <row r="10" spans="1:13" s="253" customFormat="1" ht="17.25" customHeight="1" thickBot="1">
      <c r="A10" s="506" t="s">
        <v>285</v>
      </c>
      <c r="B10" s="265"/>
      <c r="C10" s="291">
        <v>5385</v>
      </c>
      <c r="D10" s="291">
        <v>-629</v>
      </c>
      <c r="E10" s="291">
        <v>6508</v>
      </c>
      <c r="F10" s="291">
        <v>6308</v>
      </c>
      <c r="G10" s="291">
        <v>11980</v>
      </c>
      <c r="H10" s="291">
        <v>13475</v>
      </c>
      <c r="I10" s="291">
        <v>27196</v>
      </c>
      <c r="J10" s="291">
        <v>32415</v>
      </c>
      <c r="K10" s="291">
        <v>18594</v>
      </c>
      <c r="L10" s="291">
        <v>2545</v>
      </c>
      <c r="M10" s="266">
        <v>7721</v>
      </c>
    </row>
    <row r="11" spans="1:13" s="253" customFormat="1" ht="17.25" customHeight="1">
      <c r="A11" s="507" t="s">
        <v>292</v>
      </c>
      <c r="B11" s="267"/>
      <c r="C11" s="292">
        <v>2386</v>
      </c>
      <c r="D11" s="292">
        <v>2945</v>
      </c>
      <c r="E11" s="292">
        <v>2403</v>
      </c>
      <c r="F11" s="292">
        <v>2668</v>
      </c>
      <c r="G11" s="292">
        <v>2140</v>
      </c>
      <c r="H11" s="292">
        <v>10822</v>
      </c>
      <c r="I11" s="292">
        <v>13867</v>
      </c>
      <c r="J11" s="292">
        <v>9787</v>
      </c>
      <c r="K11" s="292">
        <v>2613</v>
      </c>
      <c r="L11" s="292">
        <v>2514</v>
      </c>
      <c r="M11" s="268">
        <v>3564</v>
      </c>
    </row>
    <row r="12" spans="1:13" s="253" customFormat="1" ht="17.25" customHeight="1">
      <c r="A12" s="508"/>
      <c r="B12" s="269" t="s">
        <v>6</v>
      </c>
      <c r="C12" s="293">
        <v>1413</v>
      </c>
      <c r="D12" s="293">
        <v>1271</v>
      </c>
      <c r="E12" s="293">
        <v>1109</v>
      </c>
      <c r="F12" s="293">
        <v>1108</v>
      </c>
      <c r="G12" s="293">
        <v>1046</v>
      </c>
      <c r="H12" s="293">
        <v>650</v>
      </c>
      <c r="I12" s="293">
        <v>899</v>
      </c>
      <c r="J12" s="293">
        <v>1057</v>
      </c>
      <c r="K12" s="293">
        <v>1180</v>
      </c>
      <c r="L12" s="293">
        <v>1182</v>
      </c>
      <c r="M12" s="270">
        <v>1762</v>
      </c>
    </row>
    <row r="13" spans="1:13" s="253" customFormat="1" ht="17.25" customHeight="1" thickBot="1">
      <c r="A13" s="509"/>
      <c r="B13" s="271" t="s">
        <v>293</v>
      </c>
      <c r="C13" s="294">
        <v>973</v>
      </c>
      <c r="D13" s="294">
        <v>1672</v>
      </c>
      <c r="E13" s="294">
        <v>1294</v>
      </c>
      <c r="F13" s="294">
        <v>1558</v>
      </c>
      <c r="G13" s="294">
        <v>1092</v>
      </c>
      <c r="H13" s="294">
        <v>10170</v>
      </c>
      <c r="I13" s="294">
        <v>12968</v>
      </c>
      <c r="J13" s="294">
        <v>8730</v>
      </c>
      <c r="K13" s="294">
        <v>1433</v>
      </c>
      <c r="L13" s="294">
        <v>1332</v>
      </c>
      <c r="M13" s="272">
        <v>1802</v>
      </c>
    </row>
    <row r="14" spans="1:13" s="253" customFormat="1" ht="17.25" customHeight="1">
      <c r="A14" s="510" t="s">
        <v>294</v>
      </c>
      <c r="B14" s="273"/>
      <c r="C14" s="295">
        <v>12474</v>
      </c>
      <c r="D14" s="295">
        <v>9544</v>
      </c>
      <c r="E14" s="295">
        <v>7592</v>
      </c>
      <c r="F14" s="295">
        <v>7811</v>
      </c>
      <c r="G14" s="295">
        <v>5045</v>
      </c>
      <c r="H14" s="295">
        <v>3993</v>
      </c>
      <c r="I14" s="295">
        <v>4409</v>
      </c>
      <c r="J14" s="295">
        <v>4274</v>
      </c>
      <c r="K14" s="295">
        <v>9841</v>
      </c>
      <c r="L14" s="295">
        <v>7426</v>
      </c>
      <c r="M14" s="274">
        <v>2770</v>
      </c>
    </row>
    <row r="15" spans="1:13" s="253" customFormat="1" ht="17.25" customHeight="1">
      <c r="A15" s="504"/>
      <c r="B15" s="259" t="s">
        <v>295</v>
      </c>
      <c r="C15" s="296">
        <v>6953</v>
      </c>
      <c r="D15" s="296">
        <v>6098</v>
      </c>
      <c r="E15" s="296">
        <v>4919</v>
      </c>
      <c r="F15" s="296">
        <v>4471</v>
      </c>
      <c r="G15" s="296">
        <v>4026</v>
      </c>
      <c r="H15" s="296">
        <v>3003</v>
      </c>
      <c r="I15" s="296">
        <v>2522</v>
      </c>
      <c r="J15" s="296">
        <v>2357</v>
      </c>
      <c r="K15" s="296">
        <v>1990</v>
      </c>
      <c r="L15" s="296">
        <v>1794</v>
      </c>
      <c r="M15" s="275">
        <v>1559</v>
      </c>
    </row>
    <row r="16" spans="1:13" s="253" customFormat="1" ht="17.25" customHeight="1" thickBot="1">
      <c r="A16" s="509"/>
      <c r="B16" s="271" t="s">
        <v>296</v>
      </c>
      <c r="C16" s="294">
        <v>5520</v>
      </c>
      <c r="D16" s="294">
        <v>3446</v>
      </c>
      <c r="E16" s="294">
        <v>2673</v>
      </c>
      <c r="F16" s="294">
        <v>3338</v>
      </c>
      <c r="G16" s="294">
        <v>1018</v>
      </c>
      <c r="H16" s="294">
        <v>989</v>
      </c>
      <c r="I16" s="294">
        <v>1887</v>
      </c>
      <c r="J16" s="294">
        <v>1917</v>
      </c>
      <c r="K16" s="294">
        <v>7851</v>
      </c>
      <c r="L16" s="294">
        <v>5632</v>
      </c>
      <c r="M16" s="272">
        <v>1211</v>
      </c>
    </row>
    <row r="17" spans="1:13" s="253" customFormat="1" ht="17.25" customHeight="1" thickBot="1">
      <c r="A17" s="418" t="s">
        <v>286</v>
      </c>
      <c r="B17" s="263"/>
      <c r="C17" s="290">
        <v>-4702</v>
      </c>
      <c r="D17" s="290">
        <v>-7228</v>
      </c>
      <c r="E17" s="290">
        <v>1320</v>
      </c>
      <c r="F17" s="290">
        <v>1166</v>
      </c>
      <c r="G17" s="290">
        <v>9075</v>
      </c>
      <c r="H17" s="290">
        <v>20304</v>
      </c>
      <c r="I17" s="290">
        <v>36655</v>
      </c>
      <c r="J17" s="290">
        <v>37928</v>
      </c>
      <c r="K17" s="290">
        <v>11366</v>
      </c>
      <c r="L17" s="290">
        <v>-2366</v>
      </c>
      <c r="M17" s="264">
        <v>8515</v>
      </c>
    </row>
    <row r="18" spans="1:13" s="253" customFormat="1" ht="17.25" customHeight="1">
      <c r="A18" s="505" t="s">
        <v>297</v>
      </c>
      <c r="B18" s="261"/>
      <c r="C18" s="289">
        <v>15249</v>
      </c>
      <c r="D18" s="289">
        <v>965</v>
      </c>
      <c r="E18" s="289">
        <v>474</v>
      </c>
      <c r="F18" s="289">
        <v>10888</v>
      </c>
      <c r="G18" s="289">
        <v>4346</v>
      </c>
      <c r="H18" s="289">
        <v>3461</v>
      </c>
      <c r="I18" s="289">
        <v>1102</v>
      </c>
      <c r="J18" s="289">
        <v>225</v>
      </c>
      <c r="K18" s="289">
        <v>2134</v>
      </c>
      <c r="L18" s="289">
        <v>21602</v>
      </c>
      <c r="M18" s="262">
        <v>2512</v>
      </c>
    </row>
    <row r="19" spans="1:13" s="253" customFormat="1" ht="17.25" customHeight="1" thickBot="1">
      <c r="A19" s="511" t="s">
        <v>298</v>
      </c>
      <c r="B19" s="496"/>
      <c r="C19" s="297">
        <v>6424</v>
      </c>
      <c r="D19" s="297">
        <v>31661</v>
      </c>
      <c r="E19" s="297">
        <v>4119</v>
      </c>
      <c r="F19" s="297">
        <v>42176</v>
      </c>
      <c r="G19" s="297">
        <v>7828</v>
      </c>
      <c r="H19" s="297">
        <v>5131</v>
      </c>
      <c r="I19" s="297">
        <v>5995</v>
      </c>
      <c r="J19" s="297">
        <v>621</v>
      </c>
      <c r="K19" s="297">
        <v>1811</v>
      </c>
      <c r="L19" s="297">
        <v>5563</v>
      </c>
      <c r="M19" s="277">
        <v>2900</v>
      </c>
    </row>
    <row r="20" spans="1:13" s="253" customFormat="1" ht="17.25" customHeight="1" thickBot="1">
      <c r="A20" s="512" t="s">
        <v>299</v>
      </c>
      <c r="B20" s="513"/>
      <c r="C20" s="290">
        <v>4122</v>
      </c>
      <c r="D20" s="290">
        <v>-37924</v>
      </c>
      <c r="E20" s="290">
        <v>-2325</v>
      </c>
      <c r="F20" s="290">
        <v>-30121</v>
      </c>
      <c r="G20" s="290">
        <v>5593</v>
      </c>
      <c r="H20" s="290">
        <v>18634</v>
      </c>
      <c r="I20" s="290">
        <v>31761</v>
      </c>
      <c r="J20" s="290">
        <v>37532</v>
      </c>
      <c r="K20" s="290">
        <v>11689</v>
      </c>
      <c r="L20" s="290">
        <v>13672</v>
      </c>
      <c r="M20" s="264">
        <v>8128</v>
      </c>
    </row>
    <row r="21" spans="1:13" s="253" customFormat="1" ht="17.25" customHeight="1">
      <c r="A21" s="514" t="s">
        <v>300</v>
      </c>
      <c r="B21" s="280"/>
      <c r="C21" s="298">
        <v>2784</v>
      </c>
      <c r="D21" s="298">
        <v>2366</v>
      </c>
      <c r="E21" s="298">
        <v>1859</v>
      </c>
      <c r="F21" s="298">
        <v>1404</v>
      </c>
      <c r="G21" s="298">
        <v>2590</v>
      </c>
      <c r="H21" s="298">
        <v>4106</v>
      </c>
      <c r="I21" s="298">
        <v>3820</v>
      </c>
      <c r="J21" s="298">
        <v>4179</v>
      </c>
      <c r="K21" s="298">
        <v>1916</v>
      </c>
      <c r="L21" s="298">
        <v>2704</v>
      </c>
      <c r="M21" s="281">
        <v>2561</v>
      </c>
    </row>
    <row r="22" spans="1:13" s="253" customFormat="1" ht="16.5" customHeight="1" thickBot="1">
      <c r="A22" s="504" t="s">
        <v>7</v>
      </c>
      <c r="B22" s="259"/>
      <c r="C22" s="296">
        <v>1281</v>
      </c>
      <c r="D22" s="296">
        <v>5410</v>
      </c>
      <c r="E22" s="296">
        <v>-451</v>
      </c>
      <c r="F22" s="296">
        <v>214</v>
      </c>
      <c r="G22" s="296">
        <v>820</v>
      </c>
      <c r="H22" s="296">
        <v>656</v>
      </c>
      <c r="I22" s="296">
        <v>394</v>
      </c>
      <c r="J22" s="296">
        <v>1187</v>
      </c>
      <c r="K22" s="296">
        <v>4495</v>
      </c>
      <c r="L22" s="296">
        <v>6530</v>
      </c>
      <c r="M22" s="275">
        <v>-217</v>
      </c>
    </row>
    <row r="23" spans="1:13" s="253" customFormat="1" ht="16.5" customHeight="1" thickBot="1">
      <c r="A23" s="515" t="s">
        <v>301</v>
      </c>
      <c r="B23" s="499"/>
      <c r="C23" s="502">
        <v>56</v>
      </c>
      <c r="D23" s="502">
        <v>-45701</v>
      </c>
      <c r="E23" s="502">
        <v>-3733</v>
      </c>
      <c r="F23" s="500">
        <v>-31741</v>
      </c>
      <c r="G23" s="500">
        <v>2182</v>
      </c>
      <c r="H23" s="500">
        <v>13872</v>
      </c>
      <c r="I23" s="500">
        <v>27546</v>
      </c>
      <c r="J23" s="500">
        <v>32166</v>
      </c>
      <c r="K23" s="500">
        <v>5277</v>
      </c>
      <c r="L23" s="500">
        <v>4437</v>
      </c>
      <c r="M23" s="501">
        <v>5783</v>
      </c>
    </row>
    <row r="24" spans="1:13" s="253" customFormat="1" ht="32.25" customHeight="1" thickBot="1">
      <c r="A24" s="637" t="s">
        <v>302</v>
      </c>
      <c r="B24" s="638"/>
      <c r="C24" s="497">
        <v>369</v>
      </c>
      <c r="D24" s="497">
        <v>487</v>
      </c>
      <c r="E24" s="497">
        <v>103</v>
      </c>
      <c r="F24" s="497">
        <v>68</v>
      </c>
      <c r="G24" s="497">
        <v>627</v>
      </c>
      <c r="H24" s="497">
        <v>273</v>
      </c>
      <c r="I24" s="497">
        <v>187</v>
      </c>
      <c r="J24" s="497">
        <v>-924</v>
      </c>
      <c r="K24" s="497">
        <v>-1332</v>
      </c>
      <c r="L24" s="497">
        <v>-254</v>
      </c>
      <c r="M24" s="498">
        <v>-108</v>
      </c>
    </row>
    <row r="25" spans="1:13" s="253" customFormat="1" ht="17.25" customHeight="1" thickBot="1">
      <c r="A25" s="418" t="s">
        <v>287</v>
      </c>
      <c r="B25" s="263"/>
      <c r="C25" s="299">
        <v>-313</v>
      </c>
      <c r="D25" s="299">
        <v>-46188</v>
      </c>
      <c r="E25" s="299">
        <v>-3836</v>
      </c>
      <c r="F25" s="299">
        <v>-31809</v>
      </c>
      <c r="G25" s="299">
        <v>1555</v>
      </c>
      <c r="H25" s="299">
        <v>13599</v>
      </c>
      <c r="I25" s="299">
        <v>27359</v>
      </c>
      <c r="J25" s="299">
        <v>33091</v>
      </c>
      <c r="K25" s="299">
        <v>6609</v>
      </c>
      <c r="L25" s="299">
        <v>4691</v>
      </c>
      <c r="M25" s="282">
        <v>5891</v>
      </c>
    </row>
    <row r="26" spans="1:13">
      <c r="A26" s="130"/>
      <c r="B26" s="130"/>
    </row>
  </sheetData>
  <sheetProtection password="CC09" sheet="1" objects="1" scenarios="1"/>
  <mergeCells count="1">
    <mergeCell ref="A24:B24"/>
  </mergeCells>
  <phoneticPr fontId="2"/>
  <pageMargins left="0.31496062992125984" right="0.27559055118110237" top="0.74803149606299213" bottom="0.23622047244094491" header="0.43307086614173229" footer="0.15748031496062992"/>
  <pageSetup paperSize="9" scale="76" orientation="landscape" horizontalDpi="4294967293" verticalDpi="0" r:id="rId1"/>
  <headerFooter alignWithMargins="0">
    <oddHeader>&amp;L&amp;"Arial,太字"&amp;16 1-1. Consolidated Statements of Income (annual)&amp;R&amp;"Arial,標準"(unit : million yen)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showZero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4"/>
  <cols>
    <col min="1" max="1" width="4.6328125" style="34" customWidth="1"/>
    <col min="2" max="2" width="42" style="34" customWidth="1"/>
    <col min="3" max="5" width="11.6328125" style="34" customWidth="1"/>
    <col min="6" max="14" width="11.453125" style="34" customWidth="1"/>
    <col min="15" max="16384" width="9" style="34"/>
  </cols>
  <sheetData>
    <row r="1" spans="1:14" ht="14.5" thickBot="1"/>
    <row r="2" spans="1:14" s="255" customFormat="1" ht="17.25" customHeight="1">
      <c r="A2" s="285"/>
      <c r="B2" s="252"/>
      <c r="C2" s="376" t="s">
        <v>61</v>
      </c>
      <c r="D2" s="371" t="s">
        <v>190</v>
      </c>
      <c r="E2" s="371" t="s">
        <v>191</v>
      </c>
      <c r="F2" s="371" t="s">
        <v>192</v>
      </c>
      <c r="G2" s="371" t="s">
        <v>193</v>
      </c>
      <c r="H2" s="371" t="s">
        <v>194</v>
      </c>
      <c r="I2" s="371" t="s">
        <v>195</v>
      </c>
      <c r="J2" s="371" t="s">
        <v>214</v>
      </c>
      <c r="K2" s="371" t="s">
        <v>247</v>
      </c>
      <c r="L2" s="371" t="s">
        <v>280</v>
      </c>
      <c r="M2" s="371" t="s">
        <v>346</v>
      </c>
      <c r="N2" s="370" t="s">
        <v>369</v>
      </c>
    </row>
    <row r="3" spans="1:14" s="255" customFormat="1" ht="17.25" customHeight="1">
      <c r="A3" s="283"/>
      <c r="B3" s="254"/>
      <c r="C3" s="377" t="s">
        <v>59</v>
      </c>
      <c r="D3" s="462" t="s">
        <v>73</v>
      </c>
      <c r="E3" s="462" t="s">
        <v>73</v>
      </c>
      <c r="F3" s="462" t="s">
        <v>73</v>
      </c>
      <c r="G3" s="462" t="s">
        <v>73</v>
      </c>
      <c r="H3" s="462" t="s">
        <v>73</v>
      </c>
      <c r="I3" s="462" t="s">
        <v>197</v>
      </c>
      <c r="J3" s="462" t="s">
        <v>215</v>
      </c>
      <c r="K3" s="462" t="s">
        <v>248</v>
      </c>
      <c r="L3" s="462" t="s">
        <v>73</v>
      </c>
      <c r="M3" s="462" t="s">
        <v>73</v>
      </c>
      <c r="N3" s="463" t="s">
        <v>73</v>
      </c>
    </row>
    <row r="4" spans="1:14" s="255" customFormat="1" ht="17.25" customHeight="1" thickBot="1">
      <c r="A4" s="286"/>
      <c r="B4" s="256"/>
      <c r="C4" s="375" t="s">
        <v>62</v>
      </c>
      <c r="D4" s="375" t="s">
        <v>74</v>
      </c>
      <c r="E4" s="375" t="s">
        <v>99</v>
      </c>
      <c r="F4" s="375" t="s">
        <v>110</v>
      </c>
      <c r="G4" s="375" t="s">
        <v>140</v>
      </c>
      <c r="H4" s="375" t="s">
        <v>169</v>
      </c>
      <c r="I4" s="375" t="s">
        <v>196</v>
      </c>
      <c r="J4" s="375" t="s">
        <v>216</v>
      </c>
      <c r="K4" s="375" t="s">
        <v>249</v>
      </c>
      <c r="L4" s="375" t="s">
        <v>281</v>
      </c>
      <c r="M4" s="375" t="s">
        <v>347</v>
      </c>
      <c r="N4" s="374" t="s">
        <v>370</v>
      </c>
    </row>
    <row r="5" spans="1:14" s="253" customFormat="1" ht="17.25" customHeight="1">
      <c r="A5" s="503" t="s">
        <v>284</v>
      </c>
      <c r="B5" s="257"/>
      <c r="C5" s="287">
        <v>145374</v>
      </c>
      <c r="D5" s="287">
        <v>126565</v>
      </c>
      <c r="E5" s="287">
        <v>81780</v>
      </c>
      <c r="F5" s="287">
        <v>83600</v>
      </c>
      <c r="G5" s="287">
        <v>83892</v>
      </c>
      <c r="H5" s="287">
        <v>91149</v>
      </c>
      <c r="I5" s="287">
        <v>91182</v>
      </c>
      <c r="J5" s="287">
        <v>99121</v>
      </c>
      <c r="K5" s="287">
        <v>109775</v>
      </c>
      <c r="L5" s="287">
        <v>93185</v>
      </c>
      <c r="M5" s="287">
        <v>90431</v>
      </c>
      <c r="N5" s="258">
        <v>88948</v>
      </c>
    </row>
    <row r="6" spans="1:14" s="253" customFormat="1" ht="17.25" customHeight="1">
      <c r="A6" s="504" t="s">
        <v>288</v>
      </c>
      <c r="B6" s="259"/>
      <c r="C6" s="288">
        <v>0.77500000000000002</v>
      </c>
      <c r="D6" s="288">
        <v>0.754</v>
      </c>
      <c r="E6" s="288">
        <v>0.73499999999999999</v>
      </c>
      <c r="F6" s="288">
        <v>0.77</v>
      </c>
      <c r="G6" s="288">
        <v>0.73199999999999998</v>
      </c>
      <c r="H6" s="288">
        <v>0.73199999999999998</v>
      </c>
      <c r="I6" s="288">
        <v>0.76800000000000002</v>
      </c>
      <c r="J6" s="288">
        <v>0.748</v>
      </c>
      <c r="K6" s="288">
        <v>0.73</v>
      </c>
      <c r="L6" s="288">
        <v>0.73599999999999999</v>
      </c>
      <c r="M6" s="288">
        <v>0.76700000000000002</v>
      </c>
      <c r="N6" s="260">
        <v>0.73399999999999999</v>
      </c>
    </row>
    <row r="7" spans="1:14" s="253" customFormat="1" ht="17.25" customHeight="1" thickBot="1">
      <c r="A7" s="505" t="s">
        <v>289</v>
      </c>
      <c r="B7" s="261"/>
      <c r="C7" s="289">
        <v>112700</v>
      </c>
      <c r="D7" s="289">
        <v>95397</v>
      </c>
      <c r="E7" s="289">
        <v>60141</v>
      </c>
      <c r="F7" s="289">
        <v>64338</v>
      </c>
      <c r="G7" s="289">
        <v>61410</v>
      </c>
      <c r="H7" s="289">
        <v>66676</v>
      </c>
      <c r="I7" s="289">
        <v>70002</v>
      </c>
      <c r="J7" s="289">
        <v>74119</v>
      </c>
      <c r="K7" s="289">
        <v>80190</v>
      </c>
      <c r="L7" s="289">
        <v>68619</v>
      </c>
      <c r="M7" s="289">
        <v>69363</v>
      </c>
      <c r="N7" s="262">
        <v>65271</v>
      </c>
    </row>
    <row r="8" spans="1:14" s="253" customFormat="1" ht="17.25" customHeight="1" thickBot="1">
      <c r="A8" s="418" t="s">
        <v>290</v>
      </c>
      <c r="B8" s="263"/>
      <c r="C8" s="290">
        <v>32674</v>
      </c>
      <c r="D8" s="290">
        <v>31168</v>
      </c>
      <c r="E8" s="290">
        <v>21638</v>
      </c>
      <c r="F8" s="290">
        <v>19262</v>
      </c>
      <c r="G8" s="290">
        <v>22482</v>
      </c>
      <c r="H8" s="290">
        <v>24473</v>
      </c>
      <c r="I8" s="290">
        <v>21179</v>
      </c>
      <c r="J8" s="290">
        <v>25002</v>
      </c>
      <c r="K8" s="290">
        <v>29585</v>
      </c>
      <c r="L8" s="290">
        <v>24566</v>
      </c>
      <c r="M8" s="290">
        <v>21067</v>
      </c>
      <c r="N8" s="264">
        <v>23676</v>
      </c>
    </row>
    <row r="9" spans="1:14" s="253" customFormat="1" ht="17.25" customHeight="1" thickBot="1">
      <c r="A9" s="505" t="s">
        <v>358</v>
      </c>
      <c r="B9" s="261"/>
      <c r="C9" s="289">
        <v>36685</v>
      </c>
      <c r="D9" s="289">
        <v>35420</v>
      </c>
      <c r="E9" s="289">
        <v>25946</v>
      </c>
      <c r="F9" s="289">
        <v>26138</v>
      </c>
      <c r="G9" s="289">
        <v>22587</v>
      </c>
      <c r="H9" s="289">
        <v>26674</v>
      </c>
      <c r="I9" s="289">
        <v>23439</v>
      </c>
      <c r="J9" s="289">
        <v>24123</v>
      </c>
      <c r="K9" s="289">
        <v>26040</v>
      </c>
      <c r="L9" s="289">
        <v>23891</v>
      </c>
      <c r="M9" s="289">
        <v>24931</v>
      </c>
      <c r="N9" s="262">
        <v>24490</v>
      </c>
    </row>
    <row r="10" spans="1:14" s="253" customFormat="1" ht="17.25" customHeight="1" thickBot="1">
      <c r="A10" s="506" t="s">
        <v>285</v>
      </c>
      <c r="B10" s="265"/>
      <c r="C10" s="291">
        <v>-4011</v>
      </c>
      <c r="D10" s="291">
        <v>-4252</v>
      </c>
      <c r="E10" s="291">
        <v>-4307</v>
      </c>
      <c r="F10" s="291">
        <v>-6876</v>
      </c>
      <c r="G10" s="291">
        <v>-105</v>
      </c>
      <c r="H10" s="291">
        <v>-2200</v>
      </c>
      <c r="I10" s="291">
        <v>-2260</v>
      </c>
      <c r="J10" s="291">
        <v>879</v>
      </c>
      <c r="K10" s="291">
        <v>3545</v>
      </c>
      <c r="L10" s="291">
        <v>674</v>
      </c>
      <c r="M10" s="291">
        <v>-3864</v>
      </c>
      <c r="N10" s="266">
        <v>-813</v>
      </c>
    </row>
    <row r="11" spans="1:14" s="253" customFormat="1" ht="17.25" customHeight="1">
      <c r="A11" s="507" t="s">
        <v>292</v>
      </c>
      <c r="B11" s="267"/>
      <c r="C11" s="292">
        <v>1515</v>
      </c>
      <c r="D11" s="292">
        <v>2068</v>
      </c>
      <c r="E11" s="292">
        <v>622</v>
      </c>
      <c r="F11" s="292">
        <v>759</v>
      </c>
      <c r="G11" s="292">
        <v>731</v>
      </c>
      <c r="H11" s="292">
        <v>717</v>
      </c>
      <c r="I11" s="292">
        <v>4722</v>
      </c>
      <c r="J11" s="292">
        <v>1157</v>
      </c>
      <c r="K11" s="292">
        <v>3114</v>
      </c>
      <c r="L11" s="292">
        <v>757</v>
      </c>
      <c r="M11" s="292">
        <v>1259</v>
      </c>
      <c r="N11" s="268">
        <v>724</v>
      </c>
    </row>
    <row r="12" spans="1:14" s="253" customFormat="1" ht="17.25" customHeight="1">
      <c r="A12" s="508"/>
      <c r="B12" s="269" t="s">
        <v>6</v>
      </c>
      <c r="C12" s="293">
        <v>623</v>
      </c>
      <c r="D12" s="293">
        <v>479</v>
      </c>
      <c r="E12" s="293">
        <v>407</v>
      </c>
      <c r="F12" s="293">
        <v>412</v>
      </c>
      <c r="G12" s="293">
        <v>356</v>
      </c>
      <c r="H12" s="293">
        <v>332</v>
      </c>
      <c r="I12" s="293">
        <v>490</v>
      </c>
      <c r="J12" s="293">
        <v>503</v>
      </c>
      <c r="K12" s="293">
        <v>608</v>
      </c>
      <c r="L12" s="293">
        <v>531</v>
      </c>
      <c r="M12" s="293">
        <v>996</v>
      </c>
      <c r="N12" s="270">
        <v>560</v>
      </c>
    </row>
    <row r="13" spans="1:14" s="253" customFormat="1" ht="17.25" customHeight="1" thickBot="1">
      <c r="A13" s="509"/>
      <c r="B13" s="271" t="s">
        <v>293</v>
      </c>
      <c r="C13" s="294">
        <v>890</v>
      </c>
      <c r="D13" s="294">
        <v>1588</v>
      </c>
      <c r="E13" s="294">
        <v>213</v>
      </c>
      <c r="F13" s="294">
        <v>345</v>
      </c>
      <c r="G13" s="294">
        <v>374</v>
      </c>
      <c r="H13" s="294">
        <v>385</v>
      </c>
      <c r="I13" s="294">
        <v>4232</v>
      </c>
      <c r="J13" s="294">
        <v>654</v>
      </c>
      <c r="K13" s="294">
        <v>2504</v>
      </c>
      <c r="L13" s="294">
        <v>225</v>
      </c>
      <c r="M13" s="294">
        <v>262</v>
      </c>
      <c r="N13" s="272">
        <v>162</v>
      </c>
    </row>
    <row r="14" spans="1:14" s="253" customFormat="1" ht="17.25" customHeight="1">
      <c r="A14" s="510" t="s">
        <v>294</v>
      </c>
      <c r="B14" s="273"/>
      <c r="C14" s="295">
        <v>2145</v>
      </c>
      <c r="D14" s="295">
        <v>1968</v>
      </c>
      <c r="E14" s="295">
        <v>2541</v>
      </c>
      <c r="F14" s="295">
        <v>2002</v>
      </c>
      <c r="G14" s="295">
        <v>1408</v>
      </c>
      <c r="H14" s="295">
        <v>1846</v>
      </c>
      <c r="I14" s="295">
        <v>900</v>
      </c>
      <c r="J14" s="295">
        <v>1032</v>
      </c>
      <c r="K14" s="295">
        <v>730</v>
      </c>
      <c r="L14" s="295">
        <v>7835</v>
      </c>
      <c r="M14" s="295">
        <v>879</v>
      </c>
      <c r="N14" s="274">
        <v>1567</v>
      </c>
    </row>
    <row r="15" spans="1:14" s="253" customFormat="1" ht="17.25" customHeight="1">
      <c r="A15" s="504"/>
      <c r="B15" s="259" t="s">
        <v>295</v>
      </c>
      <c r="C15" s="296">
        <v>1689</v>
      </c>
      <c r="D15" s="296">
        <v>1644</v>
      </c>
      <c r="E15" s="296">
        <v>1249</v>
      </c>
      <c r="F15" s="296">
        <v>1146</v>
      </c>
      <c r="G15" s="296">
        <v>1042</v>
      </c>
      <c r="H15" s="296">
        <v>826</v>
      </c>
      <c r="I15" s="296">
        <v>639</v>
      </c>
      <c r="J15" s="296">
        <v>611</v>
      </c>
      <c r="K15" s="296">
        <v>500</v>
      </c>
      <c r="L15" s="296">
        <v>472</v>
      </c>
      <c r="M15" s="296">
        <v>428</v>
      </c>
      <c r="N15" s="275">
        <v>400</v>
      </c>
    </row>
    <row r="16" spans="1:14" s="253" customFormat="1" ht="17.25" customHeight="1" thickBot="1">
      <c r="A16" s="509"/>
      <c r="B16" s="271" t="s">
        <v>296</v>
      </c>
      <c r="C16" s="294">
        <v>456</v>
      </c>
      <c r="D16" s="294">
        <v>324</v>
      </c>
      <c r="E16" s="294">
        <v>1291</v>
      </c>
      <c r="F16" s="294">
        <v>855</v>
      </c>
      <c r="G16" s="294">
        <v>366</v>
      </c>
      <c r="H16" s="294">
        <v>1019</v>
      </c>
      <c r="I16" s="294">
        <v>261</v>
      </c>
      <c r="J16" s="294">
        <v>421</v>
      </c>
      <c r="K16" s="294">
        <v>229</v>
      </c>
      <c r="L16" s="294">
        <v>7362</v>
      </c>
      <c r="M16" s="294">
        <v>450</v>
      </c>
      <c r="N16" s="272">
        <v>1166</v>
      </c>
    </row>
    <row r="17" spans="1:14" s="253" customFormat="1" ht="17.25" customHeight="1" thickBot="1">
      <c r="A17" s="418" t="s">
        <v>286</v>
      </c>
      <c r="B17" s="263"/>
      <c r="C17" s="290">
        <v>-4641</v>
      </c>
      <c r="D17" s="290">
        <v>-4152</v>
      </c>
      <c r="E17" s="290">
        <v>-6226</v>
      </c>
      <c r="F17" s="290">
        <v>-8119</v>
      </c>
      <c r="G17" s="290">
        <v>-782</v>
      </c>
      <c r="H17" s="290">
        <v>-3329</v>
      </c>
      <c r="I17" s="290">
        <v>1561</v>
      </c>
      <c r="J17" s="290">
        <v>1003</v>
      </c>
      <c r="K17" s="290">
        <v>5929</v>
      </c>
      <c r="L17" s="290">
        <v>-6403</v>
      </c>
      <c r="M17" s="290">
        <v>-3483</v>
      </c>
      <c r="N17" s="264">
        <v>-1656</v>
      </c>
    </row>
    <row r="18" spans="1:14" s="253" customFormat="1" ht="17.25" customHeight="1">
      <c r="A18" s="505" t="s">
        <v>297</v>
      </c>
      <c r="B18" s="261"/>
      <c r="C18" s="289">
        <v>25</v>
      </c>
      <c r="D18" s="289">
        <v>146</v>
      </c>
      <c r="E18" s="289">
        <v>148</v>
      </c>
      <c r="F18" s="289">
        <v>2988</v>
      </c>
      <c r="G18" s="289" t="s">
        <v>69</v>
      </c>
      <c r="H18" s="289">
        <v>135</v>
      </c>
      <c r="I18" s="289">
        <v>0</v>
      </c>
      <c r="J18" s="289"/>
      <c r="K18" s="289">
        <v>182</v>
      </c>
      <c r="L18" s="289"/>
      <c r="M18" s="289">
        <v>473</v>
      </c>
      <c r="N18" s="262" t="s">
        <v>371</v>
      </c>
    </row>
    <row r="19" spans="1:14" s="253" customFormat="1" ht="17.25" customHeight="1" thickBot="1">
      <c r="A19" s="511" t="s">
        <v>298</v>
      </c>
      <c r="B19" s="496"/>
      <c r="C19" s="297">
        <v>376</v>
      </c>
      <c r="D19" s="297">
        <v>12013</v>
      </c>
      <c r="E19" s="297">
        <v>1021</v>
      </c>
      <c r="F19" s="297">
        <v>3270</v>
      </c>
      <c r="G19" s="297">
        <v>443</v>
      </c>
      <c r="H19" s="297">
        <v>396</v>
      </c>
      <c r="I19" s="297">
        <v>1589</v>
      </c>
      <c r="J19" s="297">
        <v>68</v>
      </c>
      <c r="K19" s="297">
        <v>66</v>
      </c>
      <c r="L19" s="297"/>
      <c r="M19" s="297">
        <v>1177</v>
      </c>
      <c r="N19" s="277" t="s">
        <v>371</v>
      </c>
    </row>
    <row r="20" spans="1:14" s="253" customFormat="1" ht="17.25" customHeight="1" thickBot="1">
      <c r="A20" s="512" t="s">
        <v>299</v>
      </c>
      <c r="B20" s="513"/>
      <c r="C20" s="300">
        <v>-4992</v>
      </c>
      <c r="D20" s="300">
        <v>-16019</v>
      </c>
      <c r="E20" s="300">
        <v>-7098</v>
      </c>
      <c r="F20" s="300">
        <v>-8402</v>
      </c>
      <c r="G20" s="300">
        <v>-1225</v>
      </c>
      <c r="H20" s="300">
        <v>-3590</v>
      </c>
      <c r="I20" s="300">
        <v>-28</v>
      </c>
      <c r="J20" s="300">
        <v>935</v>
      </c>
      <c r="K20" s="300">
        <v>6045</v>
      </c>
      <c r="L20" s="300">
        <v>-6444</v>
      </c>
      <c r="M20" s="300">
        <v>-4186</v>
      </c>
      <c r="N20" s="279">
        <v>-1656</v>
      </c>
    </row>
    <row r="21" spans="1:14" s="253" customFormat="1" ht="17.25" customHeight="1">
      <c r="A21" s="514" t="s">
        <v>300</v>
      </c>
      <c r="B21" s="280"/>
      <c r="C21" s="298">
        <v>200</v>
      </c>
      <c r="D21" s="298">
        <v>51</v>
      </c>
      <c r="E21" s="298">
        <v>417</v>
      </c>
      <c r="F21" s="298">
        <v>190</v>
      </c>
      <c r="G21" s="298">
        <v>496</v>
      </c>
      <c r="H21" s="298">
        <v>233</v>
      </c>
      <c r="I21" s="298">
        <v>484</v>
      </c>
      <c r="J21" s="298">
        <v>422</v>
      </c>
      <c r="K21" s="298">
        <v>1032</v>
      </c>
      <c r="L21" s="298">
        <v>253</v>
      </c>
      <c r="M21" s="298">
        <v>296</v>
      </c>
      <c r="N21" s="281">
        <v>31</v>
      </c>
    </row>
    <row r="22" spans="1:14" s="253" customFormat="1" ht="17.25" customHeight="1" thickBot="1">
      <c r="A22" s="504" t="s">
        <v>7</v>
      </c>
      <c r="B22" s="259"/>
      <c r="C22" s="296">
        <v>2123</v>
      </c>
      <c r="D22" s="296">
        <v>3708</v>
      </c>
      <c r="E22" s="296">
        <v>537</v>
      </c>
      <c r="F22" s="296">
        <v>798</v>
      </c>
      <c r="G22" s="296">
        <v>1355</v>
      </c>
      <c r="H22" s="296">
        <v>260</v>
      </c>
      <c r="I22" s="296">
        <v>797</v>
      </c>
      <c r="J22" s="296">
        <v>806</v>
      </c>
      <c r="K22" s="296">
        <v>2410</v>
      </c>
      <c r="L22" s="296">
        <v>-529</v>
      </c>
      <c r="M22" s="296">
        <v>409</v>
      </c>
      <c r="N22" s="275">
        <v>123</v>
      </c>
    </row>
    <row r="23" spans="1:14" s="253" customFormat="1" ht="17.25" customHeight="1" thickBot="1">
      <c r="A23" s="515" t="s">
        <v>301</v>
      </c>
      <c r="B23" s="499"/>
      <c r="C23" s="502">
        <v>-7316</v>
      </c>
      <c r="D23" s="502">
        <v>-19780</v>
      </c>
      <c r="E23" s="502">
        <v>-8053</v>
      </c>
      <c r="F23" s="500">
        <v>-9391</v>
      </c>
      <c r="G23" s="500">
        <v>-3077</v>
      </c>
      <c r="H23" s="500">
        <v>-4084</v>
      </c>
      <c r="I23" s="500">
        <v>-1309</v>
      </c>
      <c r="J23" s="500">
        <v>-293</v>
      </c>
      <c r="K23" s="500">
        <v>2603</v>
      </c>
      <c r="L23" s="500">
        <v>-6168</v>
      </c>
      <c r="M23" s="500">
        <v>-4892</v>
      </c>
      <c r="N23" s="501">
        <v>-1812</v>
      </c>
    </row>
    <row r="24" spans="1:14" s="253" customFormat="1" ht="32.25" customHeight="1" thickBot="1">
      <c r="A24" s="637" t="s">
        <v>302</v>
      </c>
      <c r="B24" s="638"/>
      <c r="C24" s="497">
        <v>-47</v>
      </c>
      <c r="D24" s="497">
        <v>5</v>
      </c>
      <c r="E24" s="497">
        <v>-21</v>
      </c>
      <c r="F24" s="497">
        <v>54</v>
      </c>
      <c r="G24" s="497">
        <v>24</v>
      </c>
      <c r="H24" s="497">
        <v>17</v>
      </c>
      <c r="I24" s="497">
        <v>-12</v>
      </c>
      <c r="J24" s="497">
        <v>-303</v>
      </c>
      <c r="K24" s="497">
        <v>-563</v>
      </c>
      <c r="L24" s="497">
        <v>-83</v>
      </c>
      <c r="M24" s="497">
        <v>-138</v>
      </c>
      <c r="N24" s="498">
        <v>11</v>
      </c>
    </row>
    <row r="25" spans="1:14" s="253" customFormat="1" ht="17.25" customHeight="1" thickBot="1">
      <c r="A25" s="418" t="s">
        <v>287</v>
      </c>
      <c r="B25" s="263"/>
      <c r="C25" s="299">
        <v>-7269</v>
      </c>
      <c r="D25" s="299">
        <v>-19785</v>
      </c>
      <c r="E25" s="299">
        <v>-8032</v>
      </c>
      <c r="F25" s="299">
        <v>-9445</v>
      </c>
      <c r="G25" s="299">
        <v>-3101</v>
      </c>
      <c r="H25" s="299">
        <v>-4101</v>
      </c>
      <c r="I25" s="299">
        <v>-1296</v>
      </c>
      <c r="J25" s="299">
        <v>9</v>
      </c>
      <c r="K25" s="299">
        <v>3166</v>
      </c>
      <c r="L25" s="299">
        <v>-6085</v>
      </c>
      <c r="M25" s="299">
        <v>-4753</v>
      </c>
      <c r="N25" s="282">
        <v>-1824</v>
      </c>
    </row>
  </sheetData>
  <sheetProtection password="CC09" sheet="1" objects="1" scenarios="1"/>
  <mergeCells count="1">
    <mergeCell ref="A24:B24"/>
  </mergeCells>
  <phoneticPr fontId="2"/>
  <pageMargins left="0.59055118110236227" right="1.8110236220472442" top="0.70866141732283472" bottom="0.43307086614173229" header="0.51181102362204722" footer="0.35433070866141736"/>
  <pageSetup paperSize="9" scale="60" orientation="landscape" r:id="rId1"/>
  <headerFooter alignWithMargins="0">
    <oddHeader>&amp;L&amp;"Arial,太字"&amp;16 1-2. Consolidated Statements of Income (1Q)&amp;R&amp;"Arial,標準"(unit : million yen)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showZero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"/>
  <cols>
    <col min="1" max="1" width="4.6328125" style="34" customWidth="1"/>
    <col min="2" max="2" width="40.26953125" style="34" customWidth="1"/>
    <col min="3" max="14" width="11.6328125" style="34" customWidth="1"/>
    <col min="15" max="256" width="9" style="34"/>
    <col min="257" max="257" width="4.6328125" style="34" customWidth="1"/>
    <col min="258" max="258" width="40.26953125" style="34" customWidth="1"/>
    <col min="259" max="270" width="11.6328125" style="34" customWidth="1"/>
    <col min="271" max="512" width="9" style="34"/>
    <col min="513" max="513" width="4.6328125" style="34" customWidth="1"/>
    <col min="514" max="514" width="40.26953125" style="34" customWidth="1"/>
    <col min="515" max="526" width="11.6328125" style="34" customWidth="1"/>
    <col min="527" max="768" width="9" style="34"/>
    <col min="769" max="769" width="4.6328125" style="34" customWidth="1"/>
    <col min="770" max="770" width="40.26953125" style="34" customWidth="1"/>
    <col min="771" max="782" width="11.6328125" style="34" customWidth="1"/>
    <col min="783" max="1024" width="9" style="34"/>
    <col min="1025" max="1025" width="4.6328125" style="34" customWidth="1"/>
    <col min="1026" max="1026" width="40.26953125" style="34" customWidth="1"/>
    <col min="1027" max="1038" width="11.6328125" style="34" customWidth="1"/>
    <col min="1039" max="1280" width="9" style="34"/>
    <col min="1281" max="1281" width="4.6328125" style="34" customWidth="1"/>
    <col min="1282" max="1282" width="40.26953125" style="34" customWidth="1"/>
    <col min="1283" max="1294" width="11.6328125" style="34" customWidth="1"/>
    <col min="1295" max="1536" width="9" style="34"/>
    <col min="1537" max="1537" width="4.6328125" style="34" customWidth="1"/>
    <col min="1538" max="1538" width="40.26953125" style="34" customWidth="1"/>
    <col min="1539" max="1550" width="11.6328125" style="34" customWidth="1"/>
    <col min="1551" max="1792" width="9" style="34"/>
    <col min="1793" max="1793" width="4.6328125" style="34" customWidth="1"/>
    <col min="1794" max="1794" width="40.26953125" style="34" customWidth="1"/>
    <col min="1795" max="1806" width="11.6328125" style="34" customWidth="1"/>
    <col min="1807" max="2048" width="9" style="34"/>
    <col min="2049" max="2049" width="4.6328125" style="34" customWidth="1"/>
    <col min="2050" max="2050" width="40.26953125" style="34" customWidth="1"/>
    <col min="2051" max="2062" width="11.6328125" style="34" customWidth="1"/>
    <col min="2063" max="2304" width="9" style="34"/>
    <col min="2305" max="2305" width="4.6328125" style="34" customWidth="1"/>
    <col min="2306" max="2306" width="40.26953125" style="34" customWidth="1"/>
    <col min="2307" max="2318" width="11.6328125" style="34" customWidth="1"/>
    <col min="2319" max="2560" width="9" style="34"/>
    <col min="2561" max="2561" width="4.6328125" style="34" customWidth="1"/>
    <col min="2562" max="2562" width="40.26953125" style="34" customWidth="1"/>
    <col min="2563" max="2574" width="11.6328125" style="34" customWidth="1"/>
    <col min="2575" max="2816" width="9" style="34"/>
    <col min="2817" max="2817" width="4.6328125" style="34" customWidth="1"/>
    <col min="2818" max="2818" width="40.26953125" style="34" customWidth="1"/>
    <col min="2819" max="2830" width="11.6328125" style="34" customWidth="1"/>
    <col min="2831" max="3072" width="9" style="34"/>
    <col min="3073" max="3073" width="4.6328125" style="34" customWidth="1"/>
    <col min="3074" max="3074" width="40.26953125" style="34" customWidth="1"/>
    <col min="3075" max="3086" width="11.6328125" style="34" customWidth="1"/>
    <col min="3087" max="3328" width="9" style="34"/>
    <col min="3329" max="3329" width="4.6328125" style="34" customWidth="1"/>
    <col min="3330" max="3330" width="40.26953125" style="34" customWidth="1"/>
    <col min="3331" max="3342" width="11.6328125" style="34" customWidth="1"/>
    <col min="3343" max="3584" width="9" style="34"/>
    <col min="3585" max="3585" width="4.6328125" style="34" customWidth="1"/>
    <col min="3586" max="3586" width="40.26953125" style="34" customWidth="1"/>
    <col min="3587" max="3598" width="11.6328125" style="34" customWidth="1"/>
    <col min="3599" max="3840" width="9" style="34"/>
    <col min="3841" max="3841" width="4.6328125" style="34" customWidth="1"/>
    <col min="3842" max="3842" width="40.26953125" style="34" customWidth="1"/>
    <col min="3843" max="3854" width="11.6328125" style="34" customWidth="1"/>
    <col min="3855" max="4096" width="9" style="34"/>
    <col min="4097" max="4097" width="4.6328125" style="34" customWidth="1"/>
    <col min="4098" max="4098" width="40.26953125" style="34" customWidth="1"/>
    <col min="4099" max="4110" width="11.6328125" style="34" customWidth="1"/>
    <col min="4111" max="4352" width="9" style="34"/>
    <col min="4353" max="4353" width="4.6328125" style="34" customWidth="1"/>
    <col min="4354" max="4354" width="40.26953125" style="34" customWidth="1"/>
    <col min="4355" max="4366" width="11.6328125" style="34" customWidth="1"/>
    <col min="4367" max="4608" width="9" style="34"/>
    <col min="4609" max="4609" width="4.6328125" style="34" customWidth="1"/>
    <col min="4610" max="4610" width="40.26953125" style="34" customWidth="1"/>
    <col min="4611" max="4622" width="11.6328125" style="34" customWidth="1"/>
    <col min="4623" max="4864" width="9" style="34"/>
    <col min="4865" max="4865" width="4.6328125" style="34" customWidth="1"/>
    <col min="4866" max="4866" width="40.26953125" style="34" customWidth="1"/>
    <col min="4867" max="4878" width="11.6328125" style="34" customWidth="1"/>
    <col min="4879" max="5120" width="9" style="34"/>
    <col min="5121" max="5121" width="4.6328125" style="34" customWidth="1"/>
    <col min="5122" max="5122" width="40.26953125" style="34" customWidth="1"/>
    <col min="5123" max="5134" width="11.6328125" style="34" customWidth="1"/>
    <col min="5135" max="5376" width="9" style="34"/>
    <col min="5377" max="5377" width="4.6328125" style="34" customWidth="1"/>
    <col min="5378" max="5378" width="40.26953125" style="34" customWidth="1"/>
    <col min="5379" max="5390" width="11.6328125" style="34" customWidth="1"/>
    <col min="5391" max="5632" width="9" style="34"/>
    <col min="5633" max="5633" width="4.6328125" style="34" customWidth="1"/>
    <col min="5634" max="5634" width="40.26953125" style="34" customWidth="1"/>
    <col min="5635" max="5646" width="11.6328125" style="34" customWidth="1"/>
    <col min="5647" max="5888" width="9" style="34"/>
    <col min="5889" max="5889" width="4.6328125" style="34" customWidth="1"/>
    <col min="5890" max="5890" width="40.26953125" style="34" customWidth="1"/>
    <col min="5891" max="5902" width="11.6328125" style="34" customWidth="1"/>
    <col min="5903" max="6144" width="9" style="34"/>
    <col min="6145" max="6145" width="4.6328125" style="34" customWidth="1"/>
    <col min="6146" max="6146" width="40.26953125" style="34" customWidth="1"/>
    <col min="6147" max="6158" width="11.6328125" style="34" customWidth="1"/>
    <col min="6159" max="6400" width="9" style="34"/>
    <col min="6401" max="6401" width="4.6328125" style="34" customWidth="1"/>
    <col min="6402" max="6402" width="40.26953125" style="34" customWidth="1"/>
    <col min="6403" max="6414" width="11.6328125" style="34" customWidth="1"/>
    <col min="6415" max="6656" width="9" style="34"/>
    <col min="6657" max="6657" width="4.6328125" style="34" customWidth="1"/>
    <col min="6658" max="6658" width="40.26953125" style="34" customWidth="1"/>
    <col min="6659" max="6670" width="11.6328125" style="34" customWidth="1"/>
    <col min="6671" max="6912" width="9" style="34"/>
    <col min="6913" max="6913" width="4.6328125" style="34" customWidth="1"/>
    <col min="6914" max="6914" width="40.26953125" style="34" customWidth="1"/>
    <col min="6915" max="6926" width="11.6328125" style="34" customWidth="1"/>
    <col min="6927" max="7168" width="9" style="34"/>
    <col min="7169" max="7169" width="4.6328125" style="34" customWidth="1"/>
    <col min="7170" max="7170" width="40.26953125" style="34" customWidth="1"/>
    <col min="7171" max="7182" width="11.6328125" style="34" customWidth="1"/>
    <col min="7183" max="7424" width="9" style="34"/>
    <col min="7425" max="7425" width="4.6328125" style="34" customWidth="1"/>
    <col min="7426" max="7426" width="40.26953125" style="34" customWidth="1"/>
    <col min="7427" max="7438" width="11.6328125" style="34" customWidth="1"/>
    <col min="7439" max="7680" width="9" style="34"/>
    <col min="7681" max="7681" width="4.6328125" style="34" customWidth="1"/>
    <col min="7682" max="7682" width="40.26953125" style="34" customWidth="1"/>
    <col min="7683" max="7694" width="11.6328125" style="34" customWidth="1"/>
    <col min="7695" max="7936" width="9" style="34"/>
    <col min="7937" max="7937" width="4.6328125" style="34" customWidth="1"/>
    <col min="7938" max="7938" width="40.26953125" style="34" customWidth="1"/>
    <col min="7939" max="7950" width="11.6328125" style="34" customWidth="1"/>
    <col min="7951" max="8192" width="9" style="34"/>
    <col min="8193" max="8193" width="4.6328125" style="34" customWidth="1"/>
    <col min="8194" max="8194" width="40.26953125" style="34" customWidth="1"/>
    <col min="8195" max="8206" width="11.6328125" style="34" customWidth="1"/>
    <col min="8207" max="8448" width="9" style="34"/>
    <col min="8449" max="8449" width="4.6328125" style="34" customWidth="1"/>
    <col min="8450" max="8450" width="40.26953125" style="34" customWidth="1"/>
    <col min="8451" max="8462" width="11.6328125" style="34" customWidth="1"/>
    <col min="8463" max="8704" width="9" style="34"/>
    <col min="8705" max="8705" width="4.6328125" style="34" customWidth="1"/>
    <col min="8706" max="8706" width="40.26953125" style="34" customWidth="1"/>
    <col min="8707" max="8718" width="11.6328125" style="34" customWidth="1"/>
    <col min="8719" max="8960" width="9" style="34"/>
    <col min="8961" max="8961" width="4.6328125" style="34" customWidth="1"/>
    <col min="8962" max="8962" width="40.26953125" style="34" customWidth="1"/>
    <col min="8963" max="8974" width="11.6328125" style="34" customWidth="1"/>
    <col min="8975" max="9216" width="9" style="34"/>
    <col min="9217" max="9217" width="4.6328125" style="34" customWidth="1"/>
    <col min="9218" max="9218" width="40.26953125" style="34" customWidth="1"/>
    <col min="9219" max="9230" width="11.6328125" style="34" customWidth="1"/>
    <col min="9231" max="9472" width="9" style="34"/>
    <col min="9473" max="9473" width="4.6328125" style="34" customWidth="1"/>
    <col min="9474" max="9474" width="40.26953125" style="34" customWidth="1"/>
    <col min="9475" max="9486" width="11.6328125" style="34" customWidth="1"/>
    <col min="9487" max="9728" width="9" style="34"/>
    <col min="9729" max="9729" width="4.6328125" style="34" customWidth="1"/>
    <col min="9730" max="9730" width="40.26953125" style="34" customWidth="1"/>
    <col min="9731" max="9742" width="11.6328125" style="34" customWidth="1"/>
    <col min="9743" max="9984" width="9" style="34"/>
    <col min="9985" max="9985" width="4.6328125" style="34" customWidth="1"/>
    <col min="9986" max="9986" width="40.26953125" style="34" customWidth="1"/>
    <col min="9987" max="9998" width="11.6328125" style="34" customWidth="1"/>
    <col min="9999" max="10240" width="9" style="34"/>
    <col min="10241" max="10241" width="4.6328125" style="34" customWidth="1"/>
    <col min="10242" max="10242" width="40.26953125" style="34" customWidth="1"/>
    <col min="10243" max="10254" width="11.6328125" style="34" customWidth="1"/>
    <col min="10255" max="10496" width="9" style="34"/>
    <col min="10497" max="10497" width="4.6328125" style="34" customWidth="1"/>
    <col min="10498" max="10498" width="40.26953125" style="34" customWidth="1"/>
    <col min="10499" max="10510" width="11.6328125" style="34" customWidth="1"/>
    <col min="10511" max="10752" width="9" style="34"/>
    <col min="10753" max="10753" width="4.6328125" style="34" customWidth="1"/>
    <col min="10754" max="10754" width="40.26953125" style="34" customWidth="1"/>
    <col min="10755" max="10766" width="11.6328125" style="34" customWidth="1"/>
    <col min="10767" max="11008" width="9" style="34"/>
    <col min="11009" max="11009" width="4.6328125" style="34" customWidth="1"/>
    <col min="11010" max="11010" width="40.26953125" style="34" customWidth="1"/>
    <col min="11011" max="11022" width="11.6328125" style="34" customWidth="1"/>
    <col min="11023" max="11264" width="9" style="34"/>
    <col min="11265" max="11265" width="4.6328125" style="34" customWidth="1"/>
    <col min="11266" max="11266" width="40.26953125" style="34" customWidth="1"/>
    <col min="11267" max="11278" width="11.6328125" style="34" customWidth="1"/>
    <col min="11279" max="11520" width="9" style="34"/>
    <col min="11521" max="11521" width="4.6328125" style="34" customWidth="1"/>
    <col min="11522" max="11522" width="40.26953125" style="34" customWidth="1"/>
    <col min="11523" max="11534" width="11.6328125" style="34" customWidth="1"/>
    <col min="11535" max="11776" width="9" style="34"/>
    <col min="11777" max="11777" width="4.6328125" style="34" customWidth="1"/>
    <col min="11778" max="11778" width="40.26953125" style="34" customWidth="1"/>
    <col min="11779" max="11790" width="11.6328125" style="34" customWidth="1"/>
    <col min="11791" max="12032" width="9" style="34"/>
    <col min="12033" max="12033" width="4.6328125" style="34" customWidth="1"/>
    <col min="12034" max="12034" width="40.26953125" style="34" customWidth="1"/>
    <col min="12035" max="12046" width="11.6328125" style="34" customWidth="1"/>
    <col min="12047" max="12288" width="9" style="34"/>
    <col min="12289" max="12289" width="4.6328125" style="34" customWidth="1"/>
    <col min="12290" max="12290" width="40.26953125" style="34" customWidth="1"/>
    <col min="12291" max="12302" width="11.6328125" style="34" customWidth="1"/>
    <col min="12303" max="12544" width="9" style="34"/>
    <col min="12545" max="12545" width="4.6328125" style="34" customWidth="1"/>
    <col min="12546" max="12546" width="40.26953125" style="34" customWidth="1"/>
    <col min="12547" max="12558" width="11.6328125" style="34" customWidth="1"/>
    <col min="12559" max="12800" width="9" style="34"/>
    <col min="12801" max="12801" width="4.6328125" style="34" customWidth="1"/>
    <col min="12802" max="12802" width="40.26953125" style="34" customWidth="1"/>
    <col min="12803" max="12814" width="11.6328125" style="34" customWidth="1"/>
    <col min="12815" max="13056" width="9" style="34"/>
    <col min="13057" max="13057" width="4.6328125" style="34" customWidth="1"/>
    <col min="13058" max="13058" width="40.26953125" style="34" customWidth="1"/>
    <col min="13059" max="13070" width="11.6328125" style="34" customWidth="1"/>
    <col min="13071" max="13312" width="9" style="34"/>
    <col min="13313" max="13313" width="4.6328125" style="34" customWidth="1"/>
    <col min="13314" max="13314" width="40.26953125" style="34" customWidth="1"/>
    <col min="13315" max="13326" width="11.6328125" style="34" customWidth="1"/>
    <col min="13327" max="13568" width="9" style="34"/>
    <col min="13569" max="13569" width="4.6328125" style="34" customWidth="1"/>
    <col min="13570" max="13570" width="40.26953125" style="34" customWidth="1"/>
    <col min="13571" max="13582" width="11.6328125" style="34" customWidth="1"/>
    <col min="13583" max="13824" width="9" style="34"/>
    <col min="13825" max="13825" width="4.6328125" style="34" customWidth="1"/>
    <col min="13826" max="13826" width="40.26953125" style="34" customWidth="1"/>
    <col min="13827" max="13838" width="11.6328125" style="34" customWidth="1"/>
    <col min="13839" max="14080" width="9" style="34"/>
    <col min="14081" max="14081" width="4.6328125" style="34" customWidth="1"/>
    <col min="14082" max="14082" width="40.26953125" style="34" customWidth="1"/>
    <col min="14083" max="14094" width="11.6328125" style="34" customWidth="1"/>
    <col min="14095" max="14336" width="9" style="34"/>
    <col min="14337" max="14337" width="4.6328125" style="34" customWidth="1"/>
    <col min="14338" max="14338" width="40.26953125" style="34" customWidth="1"/>
    <col min="14339" max="14350" width="11.6328125" style="34" customWidth="1"/>
    <col min="14351" max="14592" width="9" style="34"/>
    <col min="14593" max="14593" width="4.6328125" style="34" customWidth="1"/>
    <col min="14594" max="14594" width="40.26953125" style="34" customWidth="1"/>
    <col min="14595" max="14606" width="11.6328125" style="34" customWidth="1"/>
    <col min="14607" max="14848" width="9" style="34"/>
    <col min="14849" max="14849" width="4.6328125" style="34" customWidth="1"/>
    <col min="14850" max="14850" width="40.26953125" style="34" customWidth="1"/>
    <col min="14851" max="14862" width="11.6328125" style="34" customWidth="1"/>
    <col min="14863" max="15104" width="9" style="34"/>
    <col min="15105" max="15105" width="4.6328125" style="34" customWidth="1"/>
    <col min="15106" max="15106" width="40.26953125" style="34" customWidth="1"/>
    <col min="15107" max="15118" width="11.6328125" style="34" customWidth="1"/>
    <col min="15119" max="15360" width="9" style="34"/>
    <col min="15361" max="15361" width="4.6328125" style="34" customWidth="1"/>
    <col min="15362" max="15362" width="40.26953125" style="34" customWidth="1"/>
    <col min="15363" max="15374" width="11.6328125" style="34" customWidth="1"/>
    <col min="15375" max="15616" width="9" style="34"/>
    <col min="15617" max="15617" width="4.6328125" style="34" customWidth="1"/>
    <col min="15618" max="15618" width="40.26953125" style="34" customWidth="1"/>
    <col min="15619" max="15630" width="11.6328125" style="34" customWidth="1"/>
    <col min="15631" max="15872" width="9" style="34"/>
    <col min="15873" max="15873" width="4.6328125" style="34" customWidth="1"/>
    <col min="15874" max="15874" width="40.26953125" style="34" customWidth="1"/>
    <col min="15875" max="15886" width="11.6328125" style="34" customWidth="1"/>
    <col min="15887" max="16128" width="9" style="34"/>
    <col min="16129" max="16129" width="4.6328125" style="34" customWidth="1"/>
    <col min="16130" max="16130" width="40.26953125" style="34" customWidth="1"/>
    <col min="16131" max="16142" width="11.6328125" style="34" customWidth="1"/>
    <col min="16143" max="16384" width="9" style="34"/>
  </cols>
  <sheetData>
    <row r="1" spans="1:16" ht="14.5" thickBot="1"/>
    <row r="2" spans="1:16" s="284" customFormat="1" ht="17.25" customHeight="1">
      <c r="A2" s="285"/>
      <c r="B2" s="252"/>
      <c r="C2" s="376" t="s">
        <v>372</v>
      </c>
      <c r="D2" s="376" t="s">
        <v>373</v>
      </c>
      <c r="E2" s="376" t="s">
        <v>374</v>
      </c>
      <c r="F2" s="376" t="s">
        <v>375</v>
      </c>
      <c r="G2" s="376" t="s">
        <v>376</v>
      </c>
      <c r="H2" s="376" t="s">
        <v>377</v>
      </c>
      <c r="I2" s="371" t="s">
        <v>378</v>
      </c>
      <c r="J2" s="371" t="s">
        <v>379</v>
      </c>
      <c r="K2" s="371" t="s">
        <v>266</v>
      </c>
      <c r="L2" s="578" t="s">
        <v>283</v>
      </c>
      <c r="M2" s="578" t="s">
        <v>380</v>
      </c>
      <c r="N2" s="579" t="s">
        <v>381</v>
      </c>
    </row>
    <row r="3" spans="1:16" s="284" customFormat="1" ht="17.25" customHeight="1">
      <c r="A3" s="283"/>
      <c r="B3" s="254"/>
      <c r="C3" s="377" t="s">
        <v>78</v>
      </c>
      <c r="D3" s="377" t="s">
        <v>78</v>
      </c>
      <c r="E3" s="377" t="s">
        <v>78</v>
      </c>
      <c r="F3" s="377" t="s">
        <v>78</v>
      </c>
      <c r="G3" s="377" t="s">
        <v>78</v>
      </c>
      <c r="H3" s="377" t="s">
        <v>78</v>
      </c>
      <c r="I3" s="462" t="s">
        <v>78</v>
      </c>
      <c r="J3" s="462" t="s">
        <v>78</v>
      </c>
      <c r="K3" s="462" t="s">
        <v>78</v>
      </c>
      <c r="L3" s="580" t="s">
        <v>78</v>
      </c>
      <c r="M3" s="580" t="s">
        <v>78</v>
      </c>
      <c r="N3" s="581" t="s">
        <v>78</v>
      </c>
    </row>
    <row r="4" spans="1:16" s="284" customFormat="1" ht="17.25" customHeight="1" thickBot="1">
      <c r="A4" s="286"/>
      <c r="B4" s="256"/>
      <c r="C4" s="375" t="s">
        <v>382</v>
      </c>
      <c r="D4" s="375" t="s">
        <v>383</v>
      </c>
      <c r="E4" s="375" t="s">
        <v>384</v>
      </c>
      <c r="F4" s="375" t="s">
        <v>385</v>
      </c>
      <c r="G4" s="375" t="s">
        <v>386</v>
      </c>
      <c r="H4" s="375" t="s">
        <v>387</v>
      </c>
      <c r="I4" s="375" t="s">
        <v>388</v>
      </c>
      <c r="J4" s="375" t="s">
        <v>389</v>
      </c>
      <c r="K4" s="375" t="s">
        <v>390</v>
      </c>
      <c r="L4" s="582" t="s">
        <v>391</v>
      </c>
      <c r="M4" s="582" t="s">
        <v>392</v>
      </c>
      <c r="N4" s="583" t="s">
        <v>393</v>
      </c>
      <c r="P4" s="284" t="s">
        <v>394</v>
      </c>
    </row>
    <row r="5" spans="1:16" s="253" customFormat="1" ht="17.25" customHeight="1">
      <c r="A5" s="503" t="s">
        <v>395</v>
      </c>
      <c r="B5" s="257"/>
      <c r="C5" s="287">
        <v>327697</v>
      </c>
      <c r="D5" s="287">
        <v>287062</v>
      </c>
      <c r="E5" s="287">
        <v>189332</v>
      </c>
      <c r="F5" s="287">
        <v>186379</v>
      </c>
      <c r="G5" s="287">
        <v>186268</v>
      </c>
      <c r="H5" s="287">
        <v>193629</v>
      </c>
      <c r="I5" s="287">
        <v>203998</v>
      </c>
      <c r="J5" s="287">
        <v>228791</v>
      </c>
      <c r="K5" s="287">
        <v>223001</v>
      </c>
      <c r="L5" s="584">
        <v>199255</v>
      </c>
      <c r="M5" s="584">
        <v>193974</v>
      </c>
      <c r="N5" s="585">
        <v>193576</v>
      </c>
    </row>
    <row r="6" spans="1:16" s="253" customFormat="1" ht="17.25" customHeight="1">
      <c r="A6" s="504" t="s">
        <v>396</v>
      </c>
      <c r="B6" s="259"/>
      <c r="C6" s="288">
        <v>0.78900000000000003</v>
      </c>
      <c r="D6" s="288">
        <v>0.77</v>
      </c>
      <c r="E6" s="288">
        <v>0.72399999999999998</v>
      </c>
      <c r="F6" s="288">
        <v>0.753</v>
      </c>
      <c r="G6" s="288">
        <v>0.752</v>
      </c>
      <c r="H6" s="288">
        <v>0.749</v>
      </c>
      <c r="I6" s="288">
        <v>0.749</v>
      </c>
      <c r="J6" s="288">
        <v>0.747</v>
      </c>
      <c r="K6" s="288">
        <v>0.73899999999999999</v>
      </c>
      <c r="L6" s="586">
        <v>0.755</v>
      </c>
      <c r="M6" s="586">
        <v>0.76400000000000001</v>
      </c>
      <c r="N6" s="587">
        <f>N7/N5</f>
        <v>0.73881059635492008</v>
      </c>
    </row>
    <row r="7" spans="1:16" s="253" customFormat="1" ht="17.25" customHeight="1" thickBot="1">
      <c r="A7" s="505" t="s">
        <v>397</v>
      </c>
      <c r="B7" s="261"/>
      <c r="C7" s="289">
        <v>258516</v>
      </c>
      <c r="D7" s="289">
        <v>221097</v>
      </c>
      <c r="E7" s="289">
        <v>137143</v>
      </c>
      <c r="F7" s="289">
        <v>140420</v>
      </c>
      <c r="G7" s="289">
        <v>140148</v>
      </c>
      <c r="H7" s="289">
        <v>145059</v>
      </c>
      <c r="I7" s="289">
        <v>152800</v>
      </c>
      <c r="J7" s="289">
        <v>170922</v>
      </c>
      <c r="K7" s="289">
        <v>164766</v>
      </c>
      <c r="L7" s="588">
        <v>150515</v>
      </c>
      <c r="M7" s="588">
        <v>148286</v>
      </c>
      <c r="N7" s="589">
        <v>143016</v>
      </c>
    </row>
    <row r="8" spans="1:16" s="253" customFormat="1" ht="17.25" customHeight="1" thickBot="1">
      <c r="A8" s="418" t="s">
        <v>398</v>
      </c>
      <c r="B8" s="263"/>
      <c r="C8" s="290">
        <v>69181</v>
      </c>
      <c r="D8" s="290">
        <v>65964</v>
      </c>
      <c r="E8" s="290">
        <v>52188</v>
      </c>
      <c r="F8" s="290">
        <v>45959</v>
      </c>
      <c r="G8" s="290">
        <v>46119</v>
      </c>
      <c r="H8" s="290">
        <v>48570</v>
      </c>
      <c r="I8" s="290">
        <v>51198</v>
      </c>
      <c r="J8" s="290">
        <v>57869</v>
      </c>
      <c r="K8" s="290">
        <v>58234</v>
      </c>
      <c r="L8" s="590">
        <v>48740</v>
      </c>
      <c r="M8" s="590">
        <v>45687</v>
      </c>
      <c r="N8" s="591">
        <v>50560</v>
      </c>
    </row>
    <row r="9" spans="1:16" s="253" customFormat="1" ht="17.25" customHeight="1" thickBot="1">
      <c r="A9" s="505" t="s">
        <v>399</v>
      </c>
      <c r="B9" s="261"/>
      <c r="C9" s="289">
        <v>77142</v>
      </c>
      <c r="D9" s="289">
        <v>75919</v>
      </c>
      <c r="E9" s="289">
        <v>55520</v>
      </c>
      <c r="F9" s="289">
        <v>51049</v>
      </c>
      <c r="G9" s="289">
        <v>49012</v>
      </c>
      <c r="H9" s="289">
        <v>52575</v>
      </c>
      <c r="I9" s="289">
        <v>48397</v>
      </c>
      <c r="J9" s="289">
        <v>51301</v>
      </c>
      <c r="K9" s="289">
        <v>54640</v>
      </c>
      <c r="L9" s="588">
        <v>49387</v>
      </c>
      <c r="M9" s="588">
        <v>49813</v>
      </c>
      <c r="N9" s="589">
        <v>49754</v>
      </c>
    </row>
    <row r="10" spans="1:16" s="253" customFormat="1" ht="17.25" customHeight="1" thickBot="1">
      <c r="A10" s="506" t="s">
        <v>400</v>
      </c>
      <c r="B10" s="265"/>
      <c r="C10" s="291">
        <v>-7961</v>
      </c>
      <c r="D10" s="291">
        <v>-9954</v>
      </c>
      <c r="E10" s="291">
        <v>-3331</v>
      </c>
      <c r="F10" s="291">
        <v>-5090</v>
      </c>
      <c r="G10" s="291">
        <v>-2893</v>
      </c>
      <c r="H10" s="291">
        <v>-4004</v>
      </c>
      <c r="I10" s="291">
        <v>2801</v>
      </c>
      <c r="J10" s="291">
        <v>6567</v>
      </c>
      <c r="K10" s="291">
        <v>3594</v>
      </c>
      <c r="L10" s="592">
        <v>-647</v>
      </c>
      <c r="M10" s="592">
        <v>-4125</v>
      </c>
      <c r="N10" s="593">
        <v>805</v>
      </c>
    </row>
    <row r="11" spans="1:16" s="253" customFormat="1" ht="17.25" customHeight="1">
      <c r="A11" s="507" t="s">
        <v>401</v>
      </c>
      <c r="B11" s="267"/>
      <c r="C11" s="292">
        <v>1464</v>
      </c>
      <c r="D11" s="292">
        <v>1393</v>
      </c>
      <c r="E11" s="292">
        <v>1272</v>
      </c>
      <c r="F11" s="292">
        <v>1466</v>
      </c>
      <c r="G11" s="292">
        <v>1419</v>
      </c>
      <c r="H11" s="292">
        <v>1060</v>
      </c>
      <c r="I11" s="292">
        <v>6256</v>
      </c>
      <c r="J11" s="292">
        <v>5473</v>
      </c>
      <c r="K11" s="292">
        <v>1504</v>
      </c>
      <c r="L11" s="594">
        <v>1228</v>
      </c>
      <c r="M11" s="594">
        <v>2330</v>
      </c>
      <c r="N11" s="595">
        <v>1087</v>
      </c>
    </row>
    <row r="12" spans="1:16" s="253" customFormat="1" ht="17.25" customHeight="1">
      <c r="A12" s="508"/>
      <c r="B12" s="269" t="s">
        <v>6</v>
      </c>
      <c r="C12" s="293">
        <v>937</v>
      </c>
      <c r="D12" s="293">
        <v>731</v>
      </c>
      <c r="E12" s="293">
        <v>748</v>
      </c>
      <c r="F12" s="333">
        <v>766</v>
      </c>
      <c r="G12" s="333">
        <v>765</v>
      </c>
      <c r="H12" s="333">
        <v>398</v>
      </c>
      <c r="I12" s="333">
        <v>570</v>
      </c>
      <c r="J12" s="333">
        <v>574</v>
      </c>
      <c r="K12" s="333">
        <v>710</v>
      </c>
      <c r="L12" s="596">
        <v>706</v>
      </c>
      <c r="M12" s="596">
        <v>1240</v>
      </c>
      <c r="N12" s="597">
        <v>830</v>
      </c>
    </row>
    <row r="13" spans="1:16" s="253" customFormat="1" ht="17.25" customHeight="1" thickBot="1">
      <c r="A13" s="509"/>
      <c r="B13" s="271" t="s">
        <v>402</v>
      </c>
      <c r="C13" s="294">
        <v>526</v>
      </c>
      <c r="D13" s="294">
        <v>661</v>
      </c>
      <c r="E13" s="294">
        <v>523</v>
      </c>
      <c r="F13" s="294">
        <v>698</v>
      </c>
      <c r="G13" s="294">
        <v>654</v>
      </c>
      <c r="H13" s="294">
        <v>661</v>
      </c>
      <c r="I13" s="294">
        <v>5683</v>
      </c>
      <c r="J13" s="294">
        <v>4898</v>
      </c>
      <c r="K13" s="294">
        <v>794</v>
      </c>
      <c r="L13" s="598">
        <v>522</v>
      </c>
      <c r="M13" s="598">
        <v>1090</v>
      </c>
      <c r="N13" s="599">
        <v>256</v>
      </c>
    </row>
    <row r="14" spans="1:16" s="253" customFormat="1" ht="17.25" customHeight="1">
      <c r="A14" s="510" t="s">
        <v>403</v>
      </c>
      <c r="B14" s="273"/>
      <c r="C14" s="295">
        <v>5414</v>
      </c>
      <c r="D14" s="295">
        <v>4152</v>
      </c>
      <c r="E14" s="295">
        <v>4343</v>
      </c>
      <c r="F14" s="295">
        <v>3635</v>
      </c>
      <c r="G14" s="295">
        <v>3748</v>
      </c>
      <c r="H14" s="295">
        <v>3154</v>
      </c>
      <c r="I14" s="295">
        <v>2092</v>
      </c>
      <c r="J14" s="295">
        <v>2464</v>
      </c>
      <c r="K14" s="295">
        <v>2422</v>
      </c>
      <c r="L14" s="600">
        <v>9528</v>
      </c>
      <c r="M14" s="600">
        <v>1548</v>
      </c>
      <c r="N14" s="601">
        <v>2741</v>
      </c>
    </row>
    <row r="15" spans="1:16" s="253" customFormat="1" ht="17.25" customHeight="1">
      <c r="A15" s="504"/>
      <c r="B15" s="259" t="s">
        <v>404</v>
      </c>
      <c r="C15" s="296">
        <v>3438</v>
      </c>
      <c r="D15" s="296">
        <v>3396</v>
      </c>
      <c r="E15" s="296">
        <v>2471</v>
      </c>
      <c r="F15" s="296">
        <v>2273</v>
      </c>
      <c r="G15" s="296">
        <v>2109</v>
      </c>
      <c r="H15" s="296">
        <v>1676</v>
      </c>
      <c r="I15" s="296">
        <v>1264</v>
      </c>
      <c r="J15" s="296">
        <v>1218</v>
      </c>
      <c r="K15" s="296">
        <v>1008</v>
      </c>
      <c r="L15" s="602">
        <v>921</v>
      </c>
      <c r="M15" s="602">
        <v>801</v>
      </c>
      <c r="N15" s="603">
        <v>797</v>
      </c>
    </row>
    <row r="16" spans="1:16" s="253" customFormat="1" ht="17.25" customHeight="1" thickBot="1">
      <c r="A16" s="509"/>
      <c r="B16" s="271" t="s">
        <v>405</v>
      </c>
      <c r="C16" s="294">
        <v>1975</v>
      </c>
      <c r="D16" s="294">
        <v>755</v>
      </c>
      <c r="E16" s="294">
        <v>1871</v>
      </c>
      <c r="F16" s="294">
        <v>1362</v>
      </c>
      <c r="G16" s="294">
        <v>1638</v>
      </c>
      <c r="H16" s="294">
        <v>1476</v>
      </c>
      <c r="I16" s="294">
        <v>828</v>
      </c>
      <c r="J16" s="294">
        <v>1245</v>
      </c>
      <c r="K16" s="294">
        <v>1414</v>
      </c>
      <c r="L16" s="598">
        <v>8607</v>
      </c>
      <c r="M16" s="598">
        <v>747</v>
      </c>
      <c r="N16" s="599">
        <v>1944</v>
      </c>
    </row>
    <row r="17" spans="1:14" s="253" customFormat="1" ht="17.25" customHeight="1" thickBot="1">
      <c r="A17" s="418" t="s">
        <v>406</v>
      </c>
      <c r="B17" s="263"/>
      <c r="C17" s="290">
        <v>-11911</v>
      </c>
      <c r="D17" s="290">
        <v>-12713</v>
      </c>
      <c r="E17" s="290">
        <v>-6402</v>
      </c>
      <c r="F17" s="290">
        <v>-7259</v>
      </c>
      <c r="G17" s="290">
        <v>-5222</v>
      </c>
      <c r="H17" s="290">
        <v>-6099</v>
      </c>
      <c r="I17" s="290">
        <v>6964</v>
      </c>
      <c r="J17" s="290">
        <v>9577</v>
      </c>
      <c r="K17" s="290">
        <v>2422</v>
      </c>
      <c r="L17" s="590">
        <v>-8946</v>
      </c>
      <c r="M17" s="590">
        <v>-3344</v>
      </c>
      <c r="N17" s="591">
        <v>-849</v>
      </c>
    </row>
    <row r="18" spans="1:14" s="253" customFormat="1" ht="17.25" customHeight="1">
      <c r="A18" s="505" t="s">
        <v>407</v>
      </c>
      <c r="B18" s="261"/>
      <c r="C18" s="289">
        <v>930</v>
      </c>
      <c r="D18" s="289">
        <v>1190</v>
      </c>
      <c r="E18" s="289">
        <v>174</v>
      </c>
      <c r="F18" s="289">
        <v>2882</v>
      </c>
      <c r="G18" s="289">
        <v>303</v>
      </c>
      <c r="H18" s="289">
        <v>137</v>
      </c>
      <c r="I18" s="289">
        <v>322</v>
      </c>
      <c r="J18" s="289" t="s">
        <v>408</v>
      </c>
      <c r="K18" s="289">
        <v>190</v>
      </c>
      <c r="L18" s="588" t="s">
        <v>408</v>
      </c>
      <c r="M18" s="588">
        <v>559</v>
      </c>
      <c r="N18" s="589">
        <v>1021</v>
      </c>
    </row>
    <row r="19" spans="1:14" s="253" customFormat="1" ht="17.25" customHeight="1" thickBot="1">
      <c r="A19" s="511" t="s">
        <v>409</v>
      </c>
      <c r="B19" s="276"/>
      <c r="C19" s="297">
        <v>1669</v>
      </c>
      <c r="D19" s="297">
        <v>19556</v>
      </c>
      <c r="E19" s="297">
        <v>1373</v>
      </c>
      <c r="F19" s="297">
        <v>4001</v>
      </c>
      <c r="G19" s="297">
        <v>2062</v>
      </c>
      <c r="H19" s="297">
        <v>496</v>
      </c>
      <c r="I19" s="297">
        <v>3550</v>
      </c>
      <c r="J19" s="297">
        <v>126</v>
      </c>
      <c r="K19" s="297">
        <v>138</v>
      </c>
      <c r="L19" s="604">
        <v>2570</v>
      </c>
      <c r="M19" s="604">
        <v>1506</v>
      </c>
      <c r="N19" s="605">
        <v>1746</v>
      </c>
    </row>
    <row r="20" spans="1:14" s="253" customFormat="1" ht="17.25" customHeight="1" thickBot="1">
      <c r="A20" s="512" t="s">
        <v>410</v>
      </c>
      <c r="B20" s="278"/>
      <c r="C20" s="300">
        <v>-12650</v>
      </c>
      <c r="D20" s="300">
        <v>-31079</v>
      </c>
      <c r="E20" s="300">
        <v>-7601</v>
      </c>
      <c r="F20" s="300">
        <v>-8378</v>
      </c>
      <c r="G20" s="300">
        <v>-6982</v>
      </c>
      <c r="H20" s="300">
        <v>-6458</v>
      </c>
      <c r="I20" s="300">
        <v>3736</v>
      </c>
      <c r="J20" s="300">
        <v>9450</v>
      </c>
      <c r="K20" s="300">
        <v>2728</v>
      </c>
      <c r="L20" s="606">
        <v>-11516</v>
      </c>
      <c r="M20" s="606">
        <v>-4252</v>
      </c>
      <c r="N20" s="607">
        <v>-1574</v>
      </c>
    </row>
    <row r="21" spans="1:14" s="253" customFormat="1" ht="17.25" customHeight="1">
      <c r="A21" s="514" t="s">
        <v>411</v>
      </c>
      <c r="B21" s="280"/>
      <c r="C21" s="298">
        <v>863</v>
      </c>
      <c r="D21" s="298">
        <v>480</v>
      </c>
      <c r="E21" s="298">
        <v>663</v>
      </c>
      <c r="F21" s="298">
        <v>629</v>
      </c>
      <c r="G21" s="298">
        <v>1251</v>
      </c>
      <c r="H21" s="298">
        <v>880</v>
      </c>
      <c r="I21" s="298">
        <v>1460</v>
      </c>
      <c r="J21" s="298">
        <v>1695</v>
      </c>
      <c r="K21" s="298">
        <v>949</v>
      </c>
      <c r="L21" s="608">
        <v>644</v>
      </c>
      <c r="M21" s="608">
        <v>1015</v>
      </c>
      <c r="N21" s="609">
        <v>437</v>
      </c>
    </row>
    <row r="22" spans="1:14" s="253" customFormat="1" ht="17.25" customHeight="1" thickBot="1">
      <c r="A22" s="504" t="s">
        <v>7</v>
      </c>
      <c r="B22" s="259"/>
      <c r="C22" s="296">
        <v>-27</v>
      </c>
      <c r="D22" s="296">
        <v>2989</v>
      </c>
      <c r="E22" s="296">
        <v>336</v>
      </c>
      <c r="F22" s="296">
        <v>2032</v>
      </c>
      <c r="G22" s="296">
        <v>1223</v>
      </c>
      <c r="H22" s="296">
        <v>-711</v>
      </c>
      <c r="I22" s="296">
        <v>464</v>
      </c>
      <c r="J22" s="296">
        <v>-2061</v>
      </c>
      <c r="K22" s="296">
        <v>1714</v>
      </c>
      <c r="L22" s="602">
        <v>1485</v>
      </c>
      <c r="M22" s="602">
        <v>-526</v>
      </c>
      <c r="N22" s="603">
        <v>548</v>
      </c>
    </row>
    <row r="23" spans="1:14" s="253" customFormat="1" ht="17.25" customHeight="1" thickBot="1">
      <c r="A23" s="515" t="s">
        <v>412</v>
      </c>
      <c r="B23" s="499"/>
      <c r="C23" s="502">
        <v>-13486</v>
      </c>
      <c r="D23" s="502">
        <v>-34549</v>
      </c>
      <c r="E23" s="502">
        <v>-8602</v>
      </c>
      <c r="F23" s="500">
        <v>-11041</v>
      </c>
      <c r="G23" s="500">
        <v>-9456</v>
      </c>
      <c r="H23" s="500">
        <v>-6627</v>
      </c>
      <c r="I23" s="500">
        <v>1811</v>
      </c>
      <c r="J23" s="500">
        <v>9816</v>
      </c>
      <c r="K23" s="500">
        <v>64</v>
      </c>
      <c r="L23" s="610">
        <v>-13647</v>
      </c>
      <c r="M23" s="610">
        <v>-4740</v>
      </c>
      <c r="N23" s="611">
        <v>-2560</v>
      </c>
    </row>
    <row r="24" spans="1:14" s="253" customFormat="1" ht="45.75" customHeight="1" thickBot="1">
      <c r="A24" s="637" t="s">
        <v>413</v>
      </c>
      <c r="B24" s="638"/>
      <c r="C24" s="497">
        <v>102</v>
      </c>
      <c r="D24" s="497">
        <v>130</v>
      </c>
      <c r="E24" s="497">
        <v>39</v>
      </c>
      <c r="F24" s="497">
        <v>79</v>
      </c>
      <c r="G24" s="497">
        <v>203</v>
      </c>
      <c r="H24" s="497">
        <v>90</v>
      </c>
      <c r="I24" s="497">
        <v>-3</v>
      </c>
      <c r="J24" s="497">
        <v>-441</v>
      </c>
      <c r="K24" s="497">
        <v>-830</v>
      </c>
      <c r="L24" s="612">
        <v>-118</v>
      </c>
      <c r="M24" s="612">
        <v>-158</v>
      </c>
      <c r="N24" s="613">
        <v>19</v>
      </c>
    </row>
    <row r="25" spans="1:14" s="253" customFormat="1" ht="23.25" customHeight="1" thickBot="1">
      <c r="A25" s="418" t="s">
        <v>414</v>
      </c>
      <c r="B25" s="614"/>
      <c r="C25" s="299">
        <v>-13588</v>
      </c>
      <c r="D25" s="299">
        <v>-34679</v>
      </c>
      <c r="E25" s="299">
        <v>-8641</v>
      </c>
      <c r="F25" s="299">
        <v>-11120</v>
      </c>
      <c r="G25" s="299">
        <v>-9660</v>
      </c>
      <c r="H25" s="299">
        <v>-6718</v>
      </c>
      <c r="I25" s="299">
        <v>1814</v>
      </c>
      <c r="J25" s="299">
        <v>10257</v>
      </c>
      <c r="K25" s="299">
        <v>895</v>
      </c>
      <c r="L25" s="615">
        <v>-13528</v>
      </c>
      <c r="M25" s="615">
        <v>-4581</v>
      </c>
      <c r="N25" s="616">
        <v>-2579</v>
      </c>
    </row>
  </sheetData>
  <sheetProtection password="CC09" sheet="1" objects="1" scenarios="1"/>
  <mergeCells count="1">
    <mergeCell ref="A24:B24"/>
  </mergeCells>
  <phoneticPr fontId="2"/>
  <pageMargins left="0.39370078740157483" right="0.19685039370078741" top="0.51181102362204722" bottom="0.31496062992125984" header="0.31496062992125984" footer="0.23622047244094491"/>
  <pageSetup paperSize="9" scale="65" orientation="landscape" r:id="rId1"/>
  <headerFooter alignWithMargins="0">
    <oddHeader>&amp;L&amp;"ＭＳ Ｐゴシック,太字"&amp;16 1-2. Consolidated Statements of Income (half-year)&amp;R(unit : million)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zoomScale="75" zoomScaleNormal="75" workbookViewId="0">
      <pane xSplit="2" ySplit="1" topLeftCell="C2" activePane="bottomRight" state="frozen"/>
      <selection pane="topRight" activeCell="E1" sqref="E1"/>
      <selection pane="bottomLeft" activeCell="A4" sqref="A4"/>
      <selection pane="bottomRight" activeCell="Q16" sqref="Q16"/>
    </sheetView>
  </sheetViews>
  <sheetFormatPr defaultColWidth="9" defaultRowHeight="14"/>
  <cols>
    <col min="1" max="1" width="4.6328125" style="34" customWidth="1"/>
    <col min="2" max="2" width="42" style="34" customWidth="1"/>
    <col min="3" max="14" width="11.6328125" style="34" customWidth="1"/>
    <col min="15" max="16384" width="9" style="34"/>
  </cols>
  <sheetData>
    <row r="1" spans="1:14" ht="14.5" thickBot="1"/>
    <row r="2" spans="1:14" s="255" customFormat="1" ht="17.25" customHeight="1">
      <c r="A2" s="285"/>
      <c r="B2" s="538"/>
      <c r="C2" s="537" t="s">
        <v>61</v>
      </c>
      <c r="D2" s="382" t="s">
        <v>72</v>
      </c>
      <c r="E2" s="382" t="s">
        <v>106</v>
      </c>
      <c r="F2" s="382" t="s">
        <v>109</v>
      </c>
      <c r="G2" s="382" t="s">
        <v>139</v>
      </c>
      <c r="H2" s="382" t="s">
        <v>178</v>
      </c>
      <c r="I2" s="382" t="s">
        <v>195</v>
      </c>
      <c r="J2" s="382" t="s">
        <v>214</v>
      </c>
      <c r="K2" s="382" t="s">
        <v>267</v>
      </c>
      <c r="L2" s="382" t="s">
        <v>280</v>
      </c>
      <c r="M2" s="382" t="s">
        <v>349</v>
      </c>
      <c r="N2" s="381" t="s">
        <v>574</v>
      </c>
    </row>
    <row r="3" spans="1:14" s="255" customFormat="1" ht="17.25" customHeight="1">
      <c r="A3" s="283"/>
      <c r="B3" s="539"/>
      <c r="C3" s="378" t="s">
        <v>4</v>
      </c>
      <c r="D3" s="377" t="s">
        <v>4</v>
      </c>
      <c r="E3" s="377" t="s">
        <v>4</v>
      </c>
      <c r="F3" s="377" t="s">
        <v>4</v>
      </c>
      <c r="G3" s="377" t="s">
        <v>4</v>
      </c>
      <c r="H3" s="377" t="s">
        <v>179</v>
      </c>
      <c r="I3" s="377" t="s">
        <v>206</v>
      </c>
      <c r="J3" s="377" t="s">
        <v>235</v>
      </c>
      <c r="K3" s="377" t="s">
        <v>268</v>
      </c>
      <c r="L3" s="377" t="s">
        <v>4</v>
      </c>
      <c r="M3" s="377" t="s">
        <v>4</v>
      </c>
      <c r="N3" s="380" t="s">
        <v>575</v>
      </c>
    </row>
    <row r="4" spans="1:14" s="255" customFormat="1" ht="17.25" customHeight="1" thickBot="1">
      <c r="A4" s="286"/>
      <c r="B4" s="540"/>
      <c r="C4" s="379" t="s">
        <v>162</v>
      </c>
      <c r="D4" s="375" t="s">
        <v>161</v>
      </c>
      <c r="E4" s="375" t="s">
        <v>160</v>
      </c>
      <c r="F4" s="375" t="s">
        <v>135</v>
      </c>
      <c r="G4" s="375" t="s">
        <v>159</v>
      </c>
      <c r="H4" s="375" t="s">
        <v>180</v>
      </c>
      <c r="I4" s="375" t="s">
        <v>207</v>
      </c>
      <c r="J4" s="375" t="s">
        <v>236</v>
      </c>
      <c r="K4" s="375" t="s">
        <v>269</v>
      </c>
      <c r="L4" s="375" t="s">
        <v>333</v>
      </c>
      <c r="M4" s="375" t="s">
        <v>350</v>
      </c>
      <c r="N4" s="374" t="s">
        <v>576</v>
      </c>
    </row>
    <row r="5" spans="1:14" s="253" customFormat="1" ht="17.25" customHeight="1">
      <c r="A5" s="503" t="s">
        <v>284</v>
      </c>
      <c r="B5" s="541"/>
      <c r="C5" s="301">
        <v>487727</v>
      </c>
      <c r="D5" s="287">
        <v>395670</v>
      </c>
      <c r="E5" s="287">
        <v>288576</v>
      </c>
      <c r="F5" s="287">
        <v>283689</v>
      </c>
      <c r="G5" s="287">
        <v>288035</v>
      </c>
      <c r="H5" s="287">
        <v>303688</v>
      </c>
      <c r="I5" s="287">
        <v>317792</v>
      </c>
      <c r="J5" s="287">
        <v>356917</v>
      </c>
      <c r="K5" s="287">
        <v>337629</v>
      </c>
      <c r="L5" s="287">
        <v>304902</v>
      </c>
      <c r="M5" s="287">
        <v>299979</v>
      </c>
      <c r="N5" s="258">
        <v>299316</v>
      </c>
    </row>
    <row r="6" spans="1:14" s="253" customFormat="1" ht="17.25" customHeight="1">
      <c r="A6" s="504" t="s">
        <v>288</v>
      </c>
      <c r="B6" s="542"/>
      <c r="C6" s="302">
        <f t="shared" ref="C6:G6" si="0">C7/C5</f>
        <v>0.77349418834716965</v>
      </c>
      <c r="D6" s="288">
        <f t="shared" si="0"/>
        <v>0.75731796699269593</v>
      </c>
      <c r="E6" s="288">
        <f t="shared" si="0"/>
        <v>0.72696620647593702</v>
      </c>
      <c r="F6" s="288">
        <f t="shared" si="0"/>
        <v>0.75207709851280802</v>
      </c>
      <c r="G6" s="288">
        <f t="shared" si="0"/>
        <v>0.75520336070269234</v>
      </c>
      <c r="H6" s="288">
        <f>H7/H5</f>
        <v>0.7456270909617766</v>
      </c>
      <c r="I6" s="288">
        <f>I7/I5</f>
        <v>0.73612929211559763</v>
      </c>
      <c r="J6" s="288">
        <f>J7/J5</f>
        <v>0.73843498628532689</v>
      </c>
      <c r="K6" s="288">
        <v>0.73699999999999999</v>
      </c>
      <c r="L6" s="288">
        <v>0.75700000000000001</v>
      </c>
      <c r="M6" s="288">
        <v>0.75600000000000001</v>
      </c>
      <c r="N6" s="260">
        <v>0.73299999999999998</v>
      </c>
    </row>
    <row r="7" spans="1:14" s="253" customFormat="1" ht="17.25" customHeight="1" thickBot="1">
      <c r="A7" s="505" t="s">
        <v>289</v>
      </c>
      <c r="B7" s="543"/>
      <c r="C7" s="303">
        <v>377254</v>
      </c>
      <c r="D7" s="289">
        <v>299648</v>
      </c>
      <c r="E7" s="289">
        <v>209785</v>
      </c>
      <c r="F7" s="289">
        <v>213356</v>
      </c>
      <c r="G7" s="289">
        <v>217525</v>
      </c>
      <c r="H7" s="289">
        <v>226438</v>
      </c>
      <c r="I7" s="289">
        <v>233936</v>
      </c>
      <c r="J7" s="289">
        <v>263560</v>
      </c>
      <c r="K7" s="289">
        <v>248680</v>
      </c>
      <c r="L7" s="289">
        <v>230829</v>
      </c>
      <c r="M7" s="289">
        <v>226830</v>
      </c>
      <c r="N7" s="262">
        <v>219344</v>
      </c>
    </row>
    <row r="8" spans="1:14" s="253" customFormat="1" ht="17.25" customHeight="1" thickBot="1">
      <c r="A8" s="418" t="s">
        <v>290</v>
      </c>
      <c r="B8" s="544"/>
      <c r="C8" s="304">
        <v>110473</v>
      </c>
      <c r="D8" s="290">
        <v>96021</v>
      </c>
      <c r="E8" s="290">
        <v>78790</v>
      </c>
      <c r="F8" s="290">
        <v>70332</v>
      </c>
      <c r="G8" s="290">
        <v>70510</v>
      </c>
      <c r="H8" s="290">
        <v>77249</v>
      </c>
      <c r="I8" s="290">
        <v>83855</v>
      </c>
      <c r="J8" s="290">
        <v>93357</v>
      </c>
      <c r="K8" s="290">
        <v>88948</v>
      </c>
      <c r="L8" s="290">
        <v>74072</v>
      </c>
      <c r="M8" s="290">
        <v>73149</v>
      </c>
      <c r="N8" s="264">
        <v>79971</v>
      </c>
    </row>
    <row r="9" spans="1:14" s="253" customFormat="1" ht="17.25" customHeight="1" thickBot="1">
      <c r="A9" s="505" t="s">
        <v>358</v>
      </c>
      <c r="B9" s="543"/>
      <c r="C9" s="303">
        <v>114090</v>
      </c>
      <c r="D9" s="289">
        <v>104488</v>
      </c>
      <c r="E9" s="289">
        <v>79466</v>
      </c>
      <c r="F9" s="289">
        <v>75462</v>
      </c>
      <c r="G9" s="289">
        <v>67532</v>
      </c>
      <c r="H9" s="289">
        <v>77938</v>
      </c>
      <c r="I9" s="289">
        <v>73443</v>
      </c>
      <c r="J9" s="289">
        <v>78009</v>
      </c>
      <c r="K9" s="289">
        <v>81447</v>
      </c>
      <c r="L9" s="289">
        <v>73672</v>
      </c>
      <c r="M9" s="289">
        <v>75979</v>
      </c>
      <c r="N9" s="262">
        <v>74983</v>
      </c>
    </row>
    <row r="10" spans="1:14" s="253" customFormat="1" ht="17.25" customHeight="1" thickBot="1">
      <c r="A10" s="506" t="s">
        <v>285</v>
      </c>
      <c r="B10" s="545"/>
      <c r="C10" s="305">
        <v>-3617</v>
      </c>
      <c r="D10" s="291">
        <v>-8466</v>
      </c>
      <c r="E10" s="291">
        <v>-675</v>
      </c>
      <c r="F10" s="291">
        <v>-5130</v>
      </c>
      <c r="G10" s="291">
        <v>2977</v>
      </c>
      <c r="H10" s="291">
        <v>-689</v>
      </c>
      <c r="I10" s="291">
        <v>10412</v>
      </c>
      <c r="J10" s="291">
        <v>15347</v>
      </c>
      <c r="K10" s="291">
        <v>7500</v>
      </c>
      <c r="L10" s="291">
        <v>399</v>
      </c>
      <c r="M10" s="291">
        <v>-2830</v>
      </c>
      <c r="N10" s="266">
        <v>4987</v>
      </c>
    </row>
    <row r="11" spans="1:14" s="253" customFormat="1" ht="17.25" customHeight="1">
      <c r="A11" s="507" t="s">
        <v>292</v>
      </c>
      <c r="B11" s="546"/>
      <c r="C11" s="306">
        <v>1851</v>
      </c>
      <c r="D11" s="292">
        <v>2157</v>
      </c>
      <c r="E11" s="292">
        <v>1761</v>
      </c>
      <c r="F11" s="292">
        <v>1988</v>
      </c>
      <c r="G11" s="292">
        <v>2020</v>
      </c>
      <c r="H11" s="292">
        <v>6227</v>
      </c>
      <c r="I11" s="292">
        <v>14468</v>
      </c>
      <c r="J11" s="292">
        <v>11382</v>
      </c>
      <c r="K11" s="292">
        <v>2163</v>
      </c>
      <c r="L11" s="292">
        <v>1866</v>
      </c>
      <c r="M11" s="292">
        <v>3116</v>
      </c>
      <c r="N11" s="268">
        <v>1479</v>
      </c>
    </row>
    <row r="12" spans="1:14" s="253" customFormat="1" ht="17.25" customHeight="1">
      <c r="A12" s="508"/>
      <c r="B12" s="547" t="s">
        <v>6</v>
      </c>
      <c r="C12" s="307">
        <v>1230</v>
      </c>
      <c r="D12" s="293">
        <v>1088</v>
      </c>
      <c r="E12" s="293">
        <v>906</v>
      </c>
      <c r="F12" s="293">
        <v>921</v>
      </c>
      <c r="G12" s="293">
        <v>964</v>
      </c>
      <c r="H12" s="293">
        <v>579</v>
      </c>
      <c r="I12" s="293">
        <v>833</v>
      </c>
      <c r="J12" s="293">
        <v>931</v>
      </c>
      <c r="K12" s="293">
        <v>1091</v>
      </c>
      <c r="L12" s="293">
        <v>1085</v>
      </c>
      <c r="M12" s="293">
        <v>1489</v>
      </c>
      <c r="N12" s="270">
        <v>1089</v>
      </c>
    </row>
    <row r="13" spans="1:14" s="253" customFormat="1" ht="17.25" customHeight="1" thickBot="1">
      <c r="A13" s="509"/>
      <c r="B13" s="548" t="s">
        <v>293</v>
      </c>
      <c r="C13" s="308">
        <v>621</v>
      </c>
      <c r="D13" s="294">
        <v>1069</v>
      </c>
      <c r="E13" s="294">
        <v>853</v>
      </c>
      <c r="F13" s="294">
        <v>1065</v>
      </c>
      <c r="G13" s="294">
        <v>1055</v>
      </c>
      <c r="H13" s="294">
        <v>5646</v>
      </c>
      <c r="I13" s="294">
        <v>13635</v>
      </c>
      <c r="J13" s="294">
        <v>10451</v>
      </c>
      <c r="K13" s="294">
        <v>1072</v>
      </c>
      <c r="L13" s="294">
        <v>781</v>
      </c>
      <c r="M13" s="294">
        <v>1627</v>
      </c>
      <c r="N13" s="272">
        <v>388</v>
      </c>
    </row>
    <row r="14" spans="1:14" s="253" customFormat="1" ht="17.25" customHeight="1">
      <c r="A14" s="510" t="s">
        <v>294</v>
      </c>
      <c r="B14" s="549"/>
      <c r="C14" s="309">
        <v>7694</v>
      </c>
      <c r="D14" s="295">
        <v>7079</v>
      </c>
      <c r="E14" s="295">
        <v>5956</v>
      </c>
      <c r="F14" s="295">
        <v>7047</v>
      </c>
      <c r="G14" s="295">
        <v>4642</v>
      </c>
      <c r="H14" s="295">
        <v>3175</v>
      </c>
      <c r="I14" s="295">
        <v>3123</v>
      </c>
      <c r="J14" s="295">
        <v>3383</v>
      </c>
      <c r="K14" s="295">
        <v>5904</v>
      </c>
      <c r="L14" s="295">
        <v>6615</v>
      </c>
      <c r="M14" s="295">
        <v>2018</v>
      </c>
      <c r="N14" s="274">
        <v>3665</v>
      </c>
    </row>
    <row r="15" spans="1:14" s="253" customFormat="1" ht="17.25" customHeight="1">
      <c r="A15" s="504"/>
      <c r="B15" s="542" t="s">
        <v>295</v>
      </c>
      <c r="C15" s="310">
        <v>5151</v>
      </c>
      <c r="D15" s="296">
        <v>4831</v>
      </c>
      <c r="E15" s="296">
        <v>3735</v>
      </c>
      <c r="F15" s="296">
        <v>3365</v>
      </c>
      <c r="G15" s="296">
        <v>3078</v>
      </c>
      <c r="H15" s="296">
        <v>2347</v>
      </c>
      <c r="I15" s="296">
        <v>1895</v>
      </c>
      <c r="J15" s="296">
        <v>1817</v>
      </c>
      <c r="K15" s="296">
        <v>1466</v>
      </c>
      <c r="L15" s="296">
        <v>1363</v>
      </c>
      <c r="M15" s="296">
        <v>1182</v>
      </c>
      <c r="N15" s="275">
        <v>1204</v>
      </c>
    </row>
    <row r="16" spans="1:14" s="253" customFormat="1" ht="17.25" customHeight="1" thickBot="1">
      <c r="A16" s="509"/>
      <c r="B16" s="548" t="s">
        <v>296</v>
      </c>
      <c r="C16" s="308">
        <v>2543</v>
      </c>
      <c r="D16" s="294">
        <v>2247</v>
      </c>
      <c r="E16" s="294">
        <v>2220</v>
      </c>
      <c r="F16" s="294">
        <v>3681</v>
      </c>
      <c r="G16" s="294">
        <v>1563</v>
      </c>
      <c r="H16" s="294">
        <v>827</v>
      </c>
      <c r="I16" s="294">
        <v>1317</v>
      </c>
      <c r="J16" s="294">
        <v>1566</v>
      </c>
      <c r="K16" s="294">
        <v>4438</v>
      </c>
      <c r="L16" s="294">
        <v>5252</v>
      </c>
      <c r="M16" s="294">
        <v>836</v>
      </c>
      <c r="N16" s="272">
        <v>2460</v>
      </c>
    </row>
    <row r="17" spans="1:14" s="253" customFormat="1" ht="17.25" customHeight="1" thickBot="1">
      <c r="A17" s="418" t="s">
        <v>286</v>
      </c>
      <c r="B17" s="544"/>
      <c r="C17" s="304">
        <v>-9460</v>
      </c>
      <c r="D17" s="290">
        <v>-13387</v>
      </c>
      <c r="E17" s="290">
        <v>-4870</v>
      </c>
      <c r="F17" s="290">
        <v>-10189</v>
      </c>
      <c r="G17" s="290">
        <v>355</v>
      </c>
      <c r="H17" s="290">
        <v>2363</v>
      </c>
      <c r="I17" s="290">
        <v>21667</v>
      </c>
      <c r="J17" s="290">
        <v>23346</v>
      </c>
      <c r="K17" s="290">
        <v>3759</v>
      </c>
      <c r="L17" s="290">
        <v>-4349</v>
      </c>
      <c r="M17" s="290">
        <v>-1731</v>
      </c>
      <c r="N17" s="264">
        <v>2802</v>
      </c>
    </row>
    <row r="18" spans="1:14" s="253" customFormat="1" ht="17.25" customHeight="1">
      <c r="A18" s="505" t="s">
        <v>297</v>
      </c>
      <c r="B18" s="543"/>
      <c r="C18" s="303">
        <v>938</v>
      </c>
      <c r="D18" s="289">
        <v>1190</v>
      </c>
      <c r="E18" s="289">
        <v>466</v>
      </c>
      <c r="F18" s="289">
        <v>2884</v>
      </c>
      <c r="G18" s="289">
        <v>330</v>
      </c>
      <c r="H18" s="289">
        <v>237</v>
      </c>
      <c r="I18" s="289">
        <v>322</v>
      </c>
      <c r="J18" s="289">
        <v>225</v>
      </c>
      <c r="K18" s="289">
        <v>195</v>
      </c>
      <c r="L18" s="289" t="s">
        <v>97</v>
      </c>
      <c r="M18" s="289">
        <v>1931</v>
      </c>
      <c r="N18" s="262">
        <v>1586</v>
      </c>
    </row>
    <row r="19" spans="1:14" s="253" customFormat="1" ht="17.25" customHeight="1" thickBot="1">
      <c r="A19" s="511" t="s">
        <v>298</v>
      </c>
      <c r="B19" s="550"/>
      <c r="C19" s="311">
        <v>2053</v>
      </c>
      <c r="D19" s="297">
        <v>28343</v>
      </c>
      <c r="E19" s="297">
        <v>2880</v>
      </c>
      <c r="F19" s="297">
        <v>8140</v>
      </c>
      <c r="G19" s="297">
        <v>5531</v>
      </c>
      <c r="H19" s="297">
        <v>683</v>
      </c>
      <c r="I19" s="297">
        <v>3787</v>
      </c>
      <c r="J19" s="297">
        <v>177</v>
      </c>
      <c r="K19" s="297">
        <v>176</v>
      </c>
      <c r="L19" s="297">
        <v>2813</v>
      </c>
      <c r="M19" s="297">
        <v>1776</v>
      </c>
      <c r="N19" s="277">
        <v>2138</v>
      </c>
    </row>
    <row r="20" spans="1:14" s="253" customFormat="1" ht="17.25" customHeight="1" thickBot="1">
      <c r="A20" s="512" t="s">
        <v>299</v>
      </c>
      <c r="B20" s="551"/>
      <c r="C20" s="312">
        <v>-10574</v>
      </c>
      <c r="D20" s="300">
        <v>-40540</v>
      </c>
      <c r="E20" s="300">
        <v>-7284</v>
      </c>
      <c r="F20" s="300">
        <v>-15445</v>
      </c>
      <c r="G20" s="300">
        <v>-4845</v>
      </c>
      <c r="H20" s="300">
        <v>1917</v>
      </c>
      <c r="I20" s="300">
        <v>18202</v>
      </c>
      <c r="J20" s="300">
        <v>23394</v>
      </c>
      <c r="K20" s="300">
        <v>3778</v>
      </c>
      <c r="L20" s="300">
        <v>-7162</v>
      </c>
      <c r="M20" s="300">
        <v>-1577</v>
      </c>
      <c r="N20" s="279">
        <v>2250</v>
      </c>
    </row>
    <row r="21" spans="1:14" s="253" customFormat="1" ht="17.25" customHeight="1">
      <c r="A21" s="514" t="s">
        <v>300</v>
      </c>
      <c r="B21" s="552"/>
      <c r="C21" s="313">
        <v>1372</v>
      </c>
      <c r="D21" s="298">
        <v>789</v>
      </c>
      <c r="E21" s="298">
        <v>1087</v>
      </c>
      <c r="F21" s="298">
        <v>769</v>
      </c>
      <c r="G21" s="298">
        <v>2037</v>
      </c>
      <c r="H21" s="298">
        <v>1713</v>
      </c>
      <c r="I21" s="298">
        <v>2468</v>
      </c>
      <c r="J21" s="298">
        <v>3039</v>
      </c>
      <c r="K21" s="298">
        <v>1566</v>
      </c>
      <c r="L21" s="298">
        <v>911</v>
      </c>
      <c r="M21" s="298">
        <v>1720</v>
      </c>
      <c r="N21" s="281">
        <v>977</v>
      </c>
    </row>
    <row r="22" spans="1:14" s="253" customFormat="1" ht="17.25" customHeight="1" thickBot="1">
      <c r="A22" s="504" t="s">
        <v>7</v>
      </c>
      <c r="B22" s="542"/>
      <c r="C22" s="310">
        <v>2171</v>
      </c>
      <c r="D22" s="296">
        <v>6414</v>
      </c>
      <c r="E22" s="296">
        <v>2171</v>
      </c>
      <c r="F22" s="296">
        <v>2409</v>
      </c>
      <c r="G22" s="296">
        <v>3414</v>
      </c>
      <c r="H22" s="296">
        <v>1412</v>
      </c>
      <c r="I22" s="296">
        <v>1180</v>
      </c>
      <c r="J22" s="296">
        <v>2635</v>
      </c>
      <c r="K22" s="296">
        <v>5135</v>
      </c>
      <c r="L22" s="296">
        <v>4089</v>
      </c>
      <c r="M22" s="296">
        <v>2201</v>
      </c>
      <c r="N22" s="275">
        <v>2803</v>
      </c>
    </row>
    <row r="23" spans="1:14" s="253" customFormat="1" ht="17.25" customHeight="1" thickBot="1">
      <c r="A23" s="515" t="s">
        <v>301</v>
      </c>
      <c r="B23" s="690"/>
      <c r="C23" s="691">
        <v>-14118</v>
      </c>
      <c r="D23" s="502">
        <v>-47745</v>
      </c>
      <c r="E23" s="502">
        <v>-10542</v>
      </c>
      <c r="F23" s="500">
        <v>-18624</v>
      </c>
      <c r="G23" s="500">
        <v>-10297</v>
      </c>
      <c r="H23" s="500">
        <v>-1208</v>
      </c>
      <c r="I23" s="500">
        <v>14553</v>
      </c>
      <c r="J23" s="500">
        <v>17718</v>
      </c>
      <c r="K23" s="500">
        <v>-2923</v>
      </c>
      <c r="L23" s="610">
        <v>-12162</v>
      </c>
      <c r="M23" s="500">
        <v>-5499</v>
      </c>
      <c r="N23" s="501">
        <v>-1530</v>
      </c>
    </row>
    <row r="24" spans="1:14" s="253" customFormat="1" ht="32.25" customHeight="1" thickBot="1">
      <c r="A24" s="637" t="s">
        <v>302</v>
      </c>
      <c r="B24" s="688"/>
      <c r="C24" s="689">
        <v>69</v>
      </c>
      <c r="D24" s="497">
        <v>232</v>
      </c>
      <c r="E24" s="497">
        <v>-12</v>
      </c>
      <c r="F24" s="497">
        <v>86</v>
      </c>
      <c r="G24" s="497">
        <v>301</v>
      </c>
      <c r="H24" s="497">
        <v>136</v>
      </c>
      <c r="I24" s="497">
        <v>102</v>
      </c>
      <c r="J24" s="497">
        <v>-780</v>
      </c>
      <c r="K24" s="497">
        <v>-1136</v>
      </c>
      <c r="L24" s="497">
        <v>-175</v>
      </c>
      <c r="M24" s="497">
        <v>-127</v>
      </c>
      <c r="N24" s="498">
        <v>28</v>
      </c>
    </row>
    <row r="25" spans="1:14" s="253" customFormat="1" ht="17.25" customHeight="1" thickBot="1">
      <c r="A25" s="418" t="s">
        <v>287</v>
      </c>
      <c r="B25" s="544"/>
      <c r="C25" s="314">
        <v>-14187</v>
      </c>
      <c r="D25" s="299">
        <v>-47977</v>
      </c>
      <c r="E25" s="299">
        <v>-10530</v>
      </c>
      <c r="F25" s="299">
        <v>-18710</v>
      </c>
      <c r="G25" s="299">
        <v>-10599</v>
      </c>
      <c r="H25" s="299">
        <v>-1345</v>
      </c>
      <c r="I25" s="299">
        <v>14450</v>
      </c>
      <c r="J25" s="299">
        <v>18498</v>
      </c>
      <c r="K25" s="299">
        <v>-1786</v>
      </c>
      <c r="L25" s="299">
        <v>-11987</v>
      </c>
      <c r="M25" s="299">
        <v>-5372</v>
      </c>
      <c r="N25" s="282">
        <v>-1558</v>
      </c>
    </row>
  </sheetData>
  <sheetProtection password="CC09" sheet="1" objects="1" scenarios="1"/>
  <mergeCells count="1">
    <mergeCell ref="A24:B24"/>
  </mergeCells>
  <phoneticPr fontId="2"/>
  <pageMargins left="0.75" right="0.75" top="1" bottom="1" header="0.51200000000000001" footer="0.51200000000000001"/>
  <pageSetup paperSize="9" scale="76" orientation="landscape" horizontalDpi="4294967294" verticalDpi="0" r:id="rId1"/>
  <headerFooter alignWithMargins="0">
    <oddHeader>&amp;L&amp;"Arial,太字"&amp;16 1-4. Consolidated Statements of Income (9months)&amp;R&amp;"Arial,標準"(unit : million yen)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59"/>
  <sheetViews>
    <sheetView showGridLines="0" zoomScale="85" zoomScaleNormal="85" zoomScaleSheetLayoutView="80" workbookViewId="0">
      <pane xSplit="2" ySplit="6" topLeftCell="AM7" activePane="bottomRight" state="frozen"/>
      <selection pane="topRight" activeCell="C1" sqref="C1"/>
      <selection pane="bottomLeft" activeCell="A7" sqref="A7"/>
      <selection pane="bottomRight" activeCell="AX17" sqref="AX17"/>
    </sheetView>
  </sheetViews>
  <sheetFormatPr defaultRowHeight="14"/>
  <cols>
    <col min="1" max="1" width="3.90625" style="160" customWidth="1"/>
    <col min="2" max="2" width="51.26953125" style="160" bestFit="1" customWidth="1"/>
    <col min="3" max="50" width="11" style="34" customWidth="1"/>
    <col min="51" max="256" width="9" style="34"/>
    <col min="257" max="257" width="3.90625" style="34" customWidth="1"/>
    <col min="258" max="258" width="51.26953125" style="34" bestFit="1" customWidth="1"/>
    <col min="259" max="306" width="11" style="34" customWidth="1"/>
    <col min="307" max="512" width="9" style="34"/>
    <col min="513" max="513" width="3.90625" style="34" customWidth="1"/>
    <col min="514" max="514" width="51.26953125" style="34" bestFit="1" customWidth="1"/>
    <col min="515" max="562" width="11" style="34" customWidth="1"/>
    <col min="563" max="768" width="9" style="34"/>
    <col min="769" max="769" width="3.90625" style="34" customWidth="1"/>
    <col min="770" max="770" width="51.26953125" style="34" bestFit="1" customWidth="1"/>
    <col min="771" max="818" width="11" style="34" customWidth="1"/>
    <col min="819" max="1024" width="9" style="34"/>
    <col min="1025" max="1025" width="3.90625" style="34" customWidth="1"/>
    <col min="1026" max="1026" width="51.26953125" style="34" bestFit="1" customWidth="1"/>
    <col min="1027" max="1074" width="11" style="34" customWidth="1"/>
    <col min="1075" max="1280" width="9" style="34"/>
    <col min="1281" max="1281" width="3.90625" style="34" customWidth="1"/>
    <col min="1282" max="1282" width="51.26953125" style="34" bestFit="1" customWidth="1"/>
    <col min="1283" max="1330" width="11" style="34" customWidth="1"/>
    <col min="1331" max="1536" width="9" style="34"/>
    <col min="1537" max="1537" width="3.90625" style="34" customWidth="1"/>
    <col min="1538" max="1538" width="51.26953125" style="34" bestFit="1" customWidth="1"/>
    <col min="1539" max="1586" width="11" style="34" customWidth="1"/>
    <col min="1587" max="1792" width="9" style="34"/>
    <col min="1793" max="1793" width="3.90625" style="34" customWidth="1"/>
    <col min="1794" max="1794" width="51.26953125" style="34" bestFit="1" customWidth="1"/>
    <col min="1795" max="1842" width="11" style="34" customWidth="1"/>
    <col min="1843" max="2048" width="9" style="34"/>
    <col min="2049" max="2049" width="3.90625" style="34" customWidth="1"/>
    <col min="2050" max="2050" width="51.26953125" style="34" bestFit="1" customWidth="1"/>
    <col min="2051" max="2098" width="11" style="34" customWidth="1"/>
    <col min="2099" max="2304" width="9" style="34"/>
    <col min="2305" max="2305" width="3.90625" style="34" customWidth="1"/>
    <col min="2306" max="2306" width="51.26953125" style="34" bestFit="1" customWidth="1"/>
    <col min="2307" max="2354" width="11" style="34" customWidth="1"/>
    <col min="2355" max="2560" width="9" style="34"/>
    <col min="2561" max="2561" width="3.90625" style="34" customWidth="1"/>
    <col min="2562" max="2562" width="51.26953125" style="34" bestFit="1" customWidth="1"/>
    <col min="2563" max="2610" width="11" style="34" customWidth="1"/>
    <col min="2611" max="2816" width="9" style="34"/>
    <col min="2817" max="2817" width="3.90625" style="34" customWidth="1"/>
    <col min="2818" max="2818" width="51.26953125" style="34" bestFit="1" customWidth="1"/>
    <col min="2819" max="2866" width="11" style="34" customWidth="1"/>
    <col min="2867" max="3072" width="9" style="34"/>
    <col min="3073" max="3073" width="3.90625" style="34" customWidth="1"/>
    <col min="3074" max="3074" width="51.26953125" style="34" bestFit="1" customWidth="1"/>
    <col min="3075" max="3122" width="11" style="34" customWidth="1"/>
    <col min="3123" max="3328" width="9" style="34"/>
    <col min="3329" max="3329" width="3.90625" style="34" customWidth="1"/>
    <col min="3330" max="3330" width="51.26953125" style="34" bestFit="1" customWidth="1"/>
    <col min="3331" max="3378" width="11" style="34" customWidth="1"/>
    <col min="3379" max="3584" width="9" style="34"/>
    <col min="3585" max="3585" width="3.90625" style="34" customWidth="1"/>
    <col min="3586" max="3586" width="51.26953125" style="34" bestFit="1" customWidth="1"/>
    <col min="3587" max="3634" width="11" style="34" customWidth="1"/>
    <col min="3635" max="3840" width="9" style="34"/>
    <col min="3841" max="3841" width="3.90625" style="34" customWidth="1"/>
    <col min="3842" max="3842" width="51.26953125" style="34" bestFit="1" customWidth="1"/>
    <col min="3843" max="3890" width="11" style="34" customWidth="1"/>
    <col min="3891" max="4096" width="9" style="34"/>
    <col min="4097" max="4097" width="3.90625" style="34" customWidth="1"/>
    <col min="4098" max="4098" width="51.26953125" style="34" bestFit="1" customWidth="1"/>
    <col min="4099" max="4146" width="11" style="34" customWidth="1"/>
    <col min="4147" max="4352" width="9" style="34"/>
    <col min="4353" max="4353" width="3.90625" style="34" customWidth="1"/>
    <col min="4354" max="4354" width="51.26953125" style="34" bestFit="1" customWidth="1"/>
    <col min="4355" max="4402" width="11" style="34" customWidth="1"/>
    <col min="4403" max="4608" width="9" style="34"/>
    <col min="4609" max="4609" width="3.90625" style="34" customWidth="1"/>
    <col min="4610" max="4610" width="51.26953125" style="34" bestFit="1" customWidth="1"/>
    <col min="4611" max="4658" width="11" style="34" customWidth="1"/>
    <col min="4659" max="4864" width="9" style="34"/>
    <col min="4865" max="4865" width="3.90625" style="34" customWidth="1"/>
    <col min="4866" max="4866" width="51.26953125" style="34" bestFit="1" customWidth="1"/>
    <col min="4867" max="4914" width="11" style="34" customWidth="1"/>
    <col min="4915" max="5120" width="9" style="34"/>
    <col min="5121" max="5121" width="3.90625" style="34" customWidth="1"/>
    <col min="5122" max="5122" width="51.26953125" style="34" bestFit="1" customWidth="1"/>
    <col min="5123" max="5170" width="11" style="34" customWidth="1"/>
    <col min="5171" max="5376" width="9" style="34"/>
    <col min="5377" max="5377" width="3.90625" style="34" customWidth="1"/>
    <col min="5378" max="5378" width="51.26953125" style="34" bestFit="1" customWidth="1"/>
    <col min="5379" max="5426" width="11" style="34" customWidth="1"/>
    <col min="5427" max="5632" width="9" style="34"/>
    <col min="5633" max="5633" width="3.90625" style="34" customWidth="1"/>
    <col min="5634" max="5634" width="51.26953125" style="34" bestFit="1" customWidth="1"/>
    <col min="5635" max="5682" width="11" style="34" customWidth="1"/>
    <col min="5683" max="5888" width="9" style="34"/>
    <col min="5889" max="5889" width="3.90625" style="34" customWidth="1"/>
    <col min="5890" max="5890" width="51.26953125" style="34" bestFit="1" customWidth="1"/>
    <col min="5891" max="5938" width="11" style="34" customWidth="1"/>
    <col min="5939" max="6144" width="9" style="34"/>
    <col min="6145" max="6145" width="3.90625" style="34" customWidth="1"/>
    <col min="6146" max="6146" width="51.26953125" style="34" bestFit="1" customWidth="1"/>
    <col min="6147" max="6194" width="11" style="34" customWidth="1"/>
    <col min="6195" max="6400" width="9" style="34"/>
    <col min="6401" max="6401" width="3.90625" style="34" customWidth="1"/>
    <col min="6402" max="6402" width="51.26953125" style="34" bestFit="1" customWidth="1"/>
    <col min="6403" max="6450" width="11" style="34" customWidth="1"/>
    <col min="6451" max="6656" width="9" style="34"/>
    <col min="6657" max="6657" width="3.90625" style="34" customWidth="1"/>
    <col min="6658" max="6658" width="51.26953125" style="34" bestFit="1" customWidth="1"/>
    <col min="6659" max="6706" width="11" style="34" customWidth="1"/>
    <col min="6707" max="6912" width="9" style="34"/>
    <col min="6913" max="6913" width="3.90625" style="34" customWidth="1"/>
    <col min="6914" max="6914" width="51.26953125" style="34" bestFit="1" customWidth="1"/>
    <col min="6915" max="6962" width="11" style="34" customWidth="1"/>
    <col min="6963" max="7168" width="9" style="34"/>
    <col min="7169" max="7169" width="3.90625" style="34" customWidth="1"/>
    <col min="7170" max="7170" width="51.26953125" style="34" bestFit="1" customWidth="1"/>
    <col min="7171" max="7218" width="11" style="34" customWidth="1"/>
    <col min="7219" max="7424" width="9" style="34"/>
    <col min="7425" max="7425" width="3.90625" style="34" customWidth="1"/>
    <col min="7426" max="7426" width="51.26953125" style="34" bestFit="1" customWidth="1"/>
    <col min="7427" max="7474" width="11" style="34" customWidth="1"/>
    <col min="7475" max="7680" width="9" style="34"/>
    <col min="7681" max="7681" width="3.90625" style="34" customWidth="1"/>
    <col min="7682" max="7682" width="51.26953125" style="34" bestFit="1" customWidth="1"/>
    <col min="7683" max="7730" width="11" style="34" customWidth="1"/>
    <col min="7731" max="7936" width="9" style="34"/>
    <col min="7937" max="7937" width="3.90625" style="34" customWidth="1"/>
    <col min="7938" max="7938" width="51.26953125" style="34" bestFit="1" customWidth="1"/>
    <col min="7939" max="7986" width="11" style="34" customWidth="1"/>
    <col min="7987" max="8192" width="9" style="34"/>
    <col min="8193" max="8193" width="3.90625" style="34" customWidth="1"/>
    <col min="8194" max="8194" width="51.26953125" style="34" bestFit="1" customWidth="1"/>
    <col min="8195" max="8242" width="11" style="34" customWidth="1"/>
    <col min="8243" max="8448" width="9" style="34"/>
    <col min="8449" max="8449" width="3.90625" style="34" customWidth="1"/>
    <col min="8450" max="8450" width="51.26953125" style="34" bestFit="1" customWidth="1"/>
    <col min="8451" max="8498" width="11" style="34" customWidth="1"/>
    <col min="8499" max="8704" width="9" style="34"/>
    <col min="8705" max="8705" width="3.90625" style="34" customWidth="1"/>
    <col min="8706" max="8706" width="51.26953125" style="34" bestFit="1" customWidth="1"/>
    <col min="8707" max="8754" width="11" style="34" customWidth="1"/>
    <col min="8755" max="8960" width="9" style="34"/>
    <col min="8961" max="8961" width="3.90625" style="34" customWidth="1"/>
    <col min="8962" max="8962" width="51.26953125" style="34" bestFit="1" customWidth="1"/>
    <col min="8963" max="9010" width="11" style="34" customWidth="1"/>
    <col min="9011" max="9216" width="9" style="34"/>
    <col min="9217" max="9217" width="3.90625" style="34" customWidth="1"/>
    <col min="9218" max="9218" width="51.26953125" style="34" bestFit="1" customWidth="1"/>
    <col min="9219" max="9266" width="11" style="34" customWidth="1"/>
    <col min="9267" max="9472" width="9" style="34"/>
    <col min="9473" max="9473" width="3.90625" style="34" customWidth="1"/>
    <col min="9474" max="9474" width="51.26953125" style="34" bestFit="1" customWidth="1"/>
    <col min="9475" max="9522" width="11" style="34" customWidth="1"/>
    <col min="9523" max="9728" width="9" style="34"/>
    <col min="9729" max="9729" width="3.90625" style="34" customWidth="1"/>
    <col min="9730" max="9730" width="51.26953125" style="34" bestFit="1" customWidth="1"/>
    <col min="9731" max="9778" width="11" style="34" customWidth="1"/>
    <col min="9779" max="9984" width="9" style="34"/>
    <col min="9985" max="9985" width="3.90625" style="34" customWidth="1"/>
    <col min="9986" max="9986" width="51.26953125" style="34" bestFit="1" customWidth="1"/>
    <col min="9987" max="10034" width="11" style="34" customWidth="1"/>
    <col min="10035" max="10240" width="9" style="34"/>
    <col min="10241" max="10241" width="3.90625" style="34" customWidth="1"/>
    <col min="10242" max="10242" width="51.26953125" style="34" bestFit="1" customWidth="1"/>
    <col min="10243" max="10290" width="11" style="34" customWidth="1"/>
    <col min="10291" max="10496" width="9" style="34"/>
    <col min="10497" max="10497" width="3.90625" style="34" customWidth="1"/>
    <col min="10498" max="10498" width="51.26953125" style="34" bestFit="1" customWidth="1"/>
    <col min="10499" max="10546" width="11" style="34" customWidth="1"/>
    <col min="10547" max="10752" width="9" style="34"/>
    <col min="10753" max="10753" width="3.90625" style="34" customWidth="1"/>
    <col min="10754" max="10754" width="51.26953125" style="34" bestFit="1" customWidth="1"/>
    <col min="10755" max="10802" width="11" style="34" customWidth="1"/>
    <col min="10803" max="11008" width="9" style="34"/>
    <col min="11009" max="11009" width="3.90625" style="34" customWidth="1"/>
    <col min="11010" max="11010" width="51.26953125" style="34" bestFit="1" customWidth="1"/>
    <col min="11011" max="11058" width="11" style="34" customWidth="1"/>
    <col min="11059" max="11264" width="9" style="34"/>
    <col min="11265" max="11265" width="3.90625" style="34" customWidth="1"/>
    <col min="11266" max="11266" width="51.26953125" style="34" bestFit="1" customWidth="1"/>
    <col min="11267" max="11314" width="11" style="34" customWidth="1"/>
    <col min="11315" max="11520" width="9" style="34"/>
    <col min="11521" max="11521" width="3.90625" style="34" customWidth="1"/>
    <col min="11522" max="11522" width="51.26953125" style="34" bestFit="1" customWidth="1"/>
    <col min="11523" max="11570" width="11" style="34" customWidth="1"/>
    <col min="11571" max="11776" width="9" style="34"/>
    <col min="11777" max="11777" width="3.90625" style="34" customWidth="1"/>
    <col min="11778" max="11778" width="51.26953125" style="34" bestFit="1" customWidth="1"/>
    <col min="11779" max="11826" width="11" style="34" customWidth="1"/>
    <col min="11827" max="12032" width="9" style="34"/>
    <col min="12033" max="12033" width="3.90625" style="34" customWidth="1"/>
    <col min="12034" max="12034" width="51.26953125" style="34" bestFit="1" customWidth="1"/>
    <col min="12035" max="12082" width="11" style="34" customWidth="1"/>
    <col min="12083" max="12288" width="9" style="34"/>
    <col min="12289" max="12289" width="3.90625" style="34" customWidth="1"/>
    <col min="12290" max="12290" width="51.26953125" style="34" bestFit="1" customWidth="1"/>
    <col min="12291" max="12338" width="11" style="34" customWidth="1"/>
    <col min="12339" max="12544" width="9" style="34"/>
    <col min="12545" max="12545" width="3.90625" style="34" customWidth="1"/>
    <col min="12546" max="12546" width="51.26953125" style="34" bestFit="1" customWidth="1"/>
    <col min="12547" max="12594" width="11" style="34" customWidth="1"/>
    <col min="12595" max="12800" width="9" style="34"/>
    <col min="12801" max="12801" width="3.90625" style="34" customWidth="1"/>
    <col min="12802" max="12802" width="51.26953125" style="34" bestFit="1" customWidth="1"/>
    <col min="12803" max="12850" width="11" style="34" customWidth="1"/>
    <col min="12851" max="13056" width="9" style="34"/>
    <col min="13057" max="13057" width="3.90625" style="34" customWidth="1"/>
    <col min="13058" max="13058" width="51.26953125" style="34" bestFit="1" customWidth="1"/>
    <col min="13059" max="13106" width="11" style="34" customWidth="1"/>
    <col min="13107" max="13312" width="9" style="34"/>
    <col min="13313" max="13313" width="3.90625" style="34" customWidth="1"/>
    <col min="13314" max="13314" width="51.26953125" style="34" bestFit="1" customWidth="1"/>
    <col min="13315" max="13362" width="11" style="34" customWidth="1"/>
    <col min="13363" max="13568" width="9" style="34"/>
    <col min="13569" max="13569" width="3.90625" style="34" customWidth="1"/>
    <col min="13570" max="13570" width="51.26953125" style="34" bestFit="1" customWidth="1"/>
    <col min="13571" max="13618" width="11" style="34" customWidth="1"/>
    <col min="13619" max="13824" width="9" style="34"/>
    <col min="13825" max="13825" width="3.90625" style="34" customWidth="1"/>
    <col min="13826" max="13826" width="51.26953125" style="34" bestFit="1" customWidth="1"/>
    <col min="13827" max="13874" width="11" style="34" customWidth="1"/>
    <col min="13875" max="14080" width="9" style="34"/>
    <col min="14081" max="14081" width="3.90625" style="34" customWidth="1"/>
    <col min="14082" max="14082" width="51.26953125" style="34" bestFit="1" customWidth="1"/>
    <col min="14083" max="14130" width="11" style="34" customWidth="1"/>
    <col min="14131" max="14336" width="9" style="34"/>
    <col min="14337" max="14337" width="3.90625" style="34" customWidth="1"/>
    <col min="14338" max="14338" width="51.26953125" style="34" bestFit="1" customWidth="1"/>
    <col min="14339" max="14386" width="11" style="34" customWidth="1"/>
    <col min="14387" max="14592" width="9" style="34"/>
    <col min="14593" max="14593" width="3.90625" style="34" customWidth="1"/>
    <col min="14594" max="14594" width="51.26953125" style="34" bestFit="1" customWidth="1"/>
    <col min="14595" max="14642" width="11" style="34" customWidth="1"/>
    <col min="14643" max="14848" width="9" style="34"/>
    <col min="14849" max="14849" width="3.90625" style="34" customWidth="1"/>
    <col min="14850" max="14850" width="51.26953125" style="34" bestFit="1" customWidth="1"/>
    <col min="14851" max="14898" width="11" style="34" customWidth="1"/>
    <col min="14899" max="15104" width="9" style="34"/>
    <col min="15105" max="15105" width="3.90625" style="34" customWidth="1"/>
    <col min="15106" max="15106" width="51.26953125" style="34" bestFit="1" customWidth="1"/>
    <col min="15107" max="15154" width="11" style="34" customWidth="1"/>
    <col min="15155" max="15360" width="9" style="34"/>
    <col min="15361" max="15361" width="3.90625" style="34" customWidth="1"/>
    <col min="15362" max="15362" width="51.26953125" style="34" bestFit="1" customWidth="1"/>
    <col min="15363" max="15410" width="11" style="34" customWidth="1"/>
    <col min="15411" max="15616" width="9" style="34"/>
    <col min="15617" max="15617" width="3.90625" style="34" customWidth="1"/>
    <col min="15618" max="15618" width="51.26953125" style="34" bestFit="1" customWidth="1"/>
    <col min="15619" max="15666" width="11" style="34" customWidth="1"/>
    <col min="15667" max="15872" width="9" style="34"/>
    <col min="15873" max="15873" width="3.90625" style="34" customWidth="1"/>
    <col min="15874" max="15874" width="51.26953125" style="34" bestFit="1" customWidth="1"/>
    <col min="15875" max="15922" width="11" style="34" customWidth="1"/>
    <col min="15923" max="16128" width="9" style="34"/>
    <col min="16129" max="16129" width="3.90625" style="34" customWidth="1"/>
    <col min="16130" max="16130" width="51.26953125" style="34" bestFit="1" customWidth="1"/>
    <col min="16131" max="16178" width="11" style="34" customWidth="1"/>
    <col min="16179" max="16384" width="9" style="34"/>
  </cols>
  <sheetData>
    <row r="3" spans="1:50" ht="14.5" thickBot="1">
      <c r="A3" s="183"/>
      <c r="B3" s="183"/>
    </row>
    <row r="4" spans="1:50" s="185" customFormat="1">
      <c r="A4" s="419"/>
      <c r="B4" s="184"/>
      <c r="C4" s="648" t="s">
        <v>372</v>
      </c>
      <c r="D4" s="649"/>
      <c r="E4" s="649"/>
      <c r="F4" s="650"/>
      <c r="G4" s="648" t="s">
        <v>373</v>
      </c>
      <c r="H4" s="649"/>
      <c r="I4" s="649"/>
      <c r="J4" s="650"/>
      <c r="K4" s="648" t="s">
        <v>374</v>
      </c>
      <c r="L4" s="649"/>
      <c r="M4" s="649"/>
      <c r="N4" s="650"/>
      <c r="O4" s="648" t="s">
        <v>375</v>
      </c>
      <c r="P4" s="649"/>
      <c r="Q4" s="649"/>
      <c r="R4" s="650"/>
      <c r="S4" s="648" t="s">
        <v>376</v>
      </c>
      <c r="T4" s="649"/>
      <c r="U4" s="649"/>
      <c r="V4" s="650"/>
      <c r="W4" s="645" t="s">
        <v>415</v>
      </c>
      <c r="X4" s="646"/>
      <c r="Y4" s="646"/>
      <c r="Z4" s="647"/>
      <c r="AA4" s="645" t="s">
        <v>416</v>
      </c>
      <c r="AB4" s="646"/>
      <c r="AC4" s="646"/>
      <c r="AD4" s="647"/>
      <c r="AE4" s="645" t="s">
        <v>214</v>
      </c>
      <c r="AF4" s="646"/>
      <c r="AG4" s="646"/>
      <c r="AH4" s="647"/>
      <c r="AI4" s="645" t="s">
        <v>417</v>
      </c>
      <c r="AJ4" s="646"/>
      <c r="AK4" s="646"/>
      <c r="AL4" s="647"/>
      <c r="AM4" s="645" t="s">
        <v>418</v>
      </c>
      <c r="AN4" s="646"/>
      <c r="AO4" s="646"/>
      <c r="AP4" s="647"/>
      <c r="AQ4" s="645" t="s">
        <v>419</v>
      </c>
      <c r="AR4" s="646"/>
      <c r="AS4" s="646"/>
      <c r="AT4" s="647"/>
      <c r="AU4" s="645" t="s">
        <v>420</v>
      </c>
      <c r="AV4" s="646"/>
      <c r="AW4" s="646"/>
      <c r="AX4" s="647"/>
    </row>
    <row r="5" spans="1:50" s="185" customFormat="1">
      <c r="A5" s="420"/>
      <c r="B5" s="186"/>
      <c r="C5" s="403" t="s">
        <v>421</v>
      </c>
      <c r="D5" s="393" t="s">
        <v>422</v>
      </c>
      <c r="E5" s="393" t="s">
        <v>423</v>
      </c>
      <c r="F5" s="385" t="s">
        <v>424</v>
      </c>
      <c r="G5" s="403" t="s">
        <v>421</v>
      </c>
      <c r="H5" s="393" t="s">
        <v>422</v>
      </c>
      <c r="I5" s="393" t="s">
        <v>423</v>
      </c>
      <c r="J5" s="385" t="s">
        <v>424</v>
      </c>
      <c r="K5" s="403" t="s">
        <v>421</v>
      </c>
      <c r="L5" s="393" t="s">
        <v>422</v>
      </c>
      <c r="M5" s="393" t="s">
        <v>423</v>
      </c>
      <c r="N5" s="385" t="s">
        <v>424</v>
      </c>
      <c r="O5" s="403" t="s">
        <v>421</v>
      </c>
      <c r="P5" s="393" t="s">
        <v>422</v>
      </c>
      <c r="Q5" s="393" t="s">
        <v>423</v>
      </c>
      <c r="R5" s="385" t="s">
        <v>424</v>
      </c>
      <c r="S5" s="403" t="s">
        <v>421</v>
      </c>
      <c r="T5" s="393" t="s">
        <v>422</v>
      </c>
      <c r="U5" s="393" t="s">
        <v>423</v>
      </c>
      <c r="V5" s="385" t="s">
        <v>424</v>
      </c>
      <c r="W5" s="403" t="s">
        <v>421</v>
      </c>
      <c r="X5" s="187" t="s">
        <v>422</v>
      </c>
      <c r="Y5" s="187" t="s">
        <v>423</v>
      </c>
      <c r="Z5" s="161" t="s">
        <v>424</v>
      </c>
      <c r="AA5" s="403" t="s">
        <v>421</v>
      </c>
      <c r="AB5" s="187" t="s">
        <v>422</v>
      </c>
      <c r="AC5" s="187" t="s">
        <v>423</v>
      </c>
      <c r="AD5" s="161" t="s">
        <v>424</v>
      </c>
      <c r="AE5" s="403" t="s">
        <v>421</v>
      </c>
      <c r="AF5" s="187" t="s">
        <v>422</v>
      </c>
      <c r="AG5" s="187" t="s">
        <v>423</v>
      </c>
      <c r="AH5" s="161" t="s">
        <v>424</v>
      </c>
      <c r="AI5" s="403" t="s">
        <v>421</v>
      </c>
      <c r="AJ5" s="187" t="s">
        <v>422</v>
      </c>
      <c r="AK5" s="187" t="s">
        <v>423</v>
      </c>
      <c r="AL5" s="161" t="s">
        <v>424</v>
      </c>
      <c r="AM5" s="403" t="s">
        <v>421</v>
      </c>
      <c r="AN5" s="187" t="s">
        <v>422</v>
      </c>
      <c r="AO5" s="187" t="s">
        <v>423</v>
      </c>
      <c r="AP5" s="161" t="s">
        <v>424</v>
      </c>
      <c r="AQ5" s="403" t="s">
        <v>421</v>
      </c>
      <c r="AR5" s="187" t="s">
        <v>422</v>
      </c>
      <c r="AS5" s="187" t="s">
        <v>423</v>
      </c>
      <c r="AT5" s="161" t="s">
        <v>424</v>
      </c>
      <c r="AU5" s="403" t="s">
        <v>421</v>
      </c>
      <c r="AV5" s="187" t="s">
        <v>422</v>
      </c>
      <c r="AW5" s="187" t="s">
        <v>423</v>
      </c>
      <c r="AX5" s="161" t="s">
        <v>424</v>
      </c>
    </row>
    <row r="6" spans="1:50" s="185" customFormat="1" ht="14.5" thickBot="1">
      <c r="A6" s="421"/>
      <c r="B6" s="188"/>
      <c r="C6" s="404">
        <v>2007.6</v>
      </c>
      <c r="D6" s="394">
        <v>2007.9</v>
      </c>
      <c r="E6" s="394">
        <v>2007.12</v>
      </c>
      <c r="F6" s="386">
        <v>2008.3</v>
      </c>
      <c r="G6" s="404">
        <v>2008.6</v>
      </c>
      <c r="H6" s="394">
        <v>2008.9</v>
      </c>
      <c r="I6" s="394">
        <v>2008.12</v>
      </c>
      <c r="J6" s="386">
        <v>2009.3</v>
      </c>
      <c r="K6" s="404">
        <v>2009.6</v>
      </c>
      <c r="L6" s="394">
        <v>2009.9</v>
      </c>
      <c r="M6" s="394">
        <v>2009.12</v>
      </c>
      <c r="N6" s="386">
        <v>2010.3</v>
      </c>
      <c r="O6" s="404">
        <v>2010.6</v>
      </c>
      <c r="P6" s="394">
        <v>2010.9</v>
      </c>
      <c r="Q6" s="394">
        <v>2010.12</v>
      </c>
      <c r="R6" s="386">
        <v>2011.3</v>
      </c>
      <c r="S6" s="404">
        <v>2011.6</v>
      </c>
      <c r="T6" s="394">
        <v>2011.9</v>
      </c>
      <c r="U6" s="394">
        <v>2011.12</v>
      </c>
      <c r="V6" s="386">
        <v>2012.3</v>
      </c>
      <c r="W6" s="404">
        <v>2012.6</v>
      </c>
      <c r="X6" s="189">
        <v>2012.9</v>
      </c>
      <c r="Y6" s="189">
        <v>2012.12</v>
      </c>
      <c r="Z6" s="190">
        <v>2013.3</v>
      </c>
      <c r="AA6" s="404">
        <v>2013.6</v>
      </c>
      <c r="AB6" s="189">
        <v>2013.9</v>
      </c>
      <c r="AC6" s="189">
        <v>2013.12</v>
      </c>
      <c r="AD6" s="190">
        <v>2014.3</v>
      </c>
      <c r="AE6" s="404">
        <v>2014.6</v>
      </c>
      <c r="AF6" s="189">
        <v>2014.9</v>
      </c>
      <c r="AG6" s="189">
        <v>2014.12</v>
      </c>
      <c r="AH6" s="190">
        <v>2015.3</v>
      </c>
      <c r="AI6" s="404">
        <v>2015.6</v>
      </c>
      <c r="AJ6" s="189">
        <v>2015.9</v>
      </c>
      <c r="AK6" s="189">
        <v>2015.12</v>
      </c>
      <c r="AL6" s="190">
        <v>2016.3</v>
      </c>
      <c r="AM6" s="404">
        <v>2016.6</v>
      </c>
      <c r="AN6" s="189">
        <v>2016.9</v>
      </c>
      <c r="AO6" s="189">
        <v>2016.12</v>
      </c>
      <c r="AP6" s="190">
        <v>2017.3</v>
      </c>
      <c r="AQ6" s="404">
        <v>2017.6</v>
      </c>
      <c r="AR6" s="189">
        <v>2017.9</v>
      </c>
      <c r="AS6" s="189">
        <v>2017.12</v>
      </c>
      <c r="AT6" s="190">
        <v>2018.3</v>
      </c>
      <c r="AU6" s="404">
        <v>2018.6</v>
      </c>
      <c r="AV6" s="189">
        <v>2018.9</v>
      </c>
      <c r="AW6" s="189">
        <v>2018.12</v>
      </c>
      <c r="AX6" s="190">
        <v>2019.3</v>
      </c>
    </row>
    <row r="7" spans="1:50">
      <c r="A7" s="413" t="s">
        <v>425</v>
      </c>
      <c r="B7" s="192"/>
      <c r="C7" s="191"/>
      <c r="D7" s="193"/>
      <c r="E7" s="193"/>
      <c r="F7" s="194"/>
      <c r="G7" s="191"/>
      <c r="H7" s="193"/>
      <c r="I7" s="193"/>
      <c r="J7" s="194"/>
      <c r="K7" s="191"/>
      <c r="L7" s="193"/>
      <c r="M7" s="193"/>
      <c r="N7" s="194"/>
      <c r="O7" s="191"/>
      <c r="P7" s="193"/>
      <c r="Q7" s="193"/>
      <c r="R7" s="194"/>
      <c r="S7" s="191"/>
      <c r="T7" s="193"/>
      <c r="U7" s="193"/>
      <c r="V7" s="194"/>
      <c r="W7" s="191"/>
      <c r="X7" s="193"/>
      <c r="Y7" s="193"/>
      <c r="Z7" s="194"/>
      <c r="AA7" s="191"/>
      <c r="AB7" s="193"/>
      <c r="AC7" s="193"/>
      <c r="AD7" s="194"/>
      <c r="AE7" s="191"/>
      <c r="AF7" s="193"/>
      <c r="AG7" s="193"/>
      <c r="AH7" s="194"/>
      <c r="AI7" s="191"/>
      <c r="AJ7" s="193"/>
      <c r="AK7" s="193"/>
      <c r="AL7" s="194"/>
      <c r="AM7" s="191"/>
      <c r="AN7" s="193"/>
      <c r="AO7" s="193"/>
      <c r="AP7" s="194"/>
      <c r="AQ7" s="191"/>
      <c r="AR7" s="193"/>
      <c r="AS7" s="193"/>
      <c r="AT7" s="194"/>
      <c r="AU7" s="191"/>
      <c r="AV7" s="193"/>
      <c r="AW7" s="193"/>
      <c r="AX7" s="194"/>
    </row>
    <row r="8" spans="1:50" ht="14.25" customHeight="1">
      <c r="A8" s="420" t="s">
        <v>426</v>
      </c>
      <c r="B8" s="186"/>
      <c r="C8" s="195">
        <v>381548</v>
      </c>
      <c r="D8" s="166">
        <v>380432</v>
      </c>
      <c r="E8" s="166">
        <v>391185</v>
      </c>
      <c r="F8" s="167">
        <v>378193</v>
      </c>
      <c r="G8" s="195">
        <v>346577</v>
      </c>
      <c r="H8" s="166">
        <v>335336</v>
      </c>
      <c r="I8" s="166">
        <v>282245</v>
      </c>
      <c r="J8" s="167">
        <v>276472</v>
      </c>
      <c r="K8" s="195">
        <v>241217</v>
      </c>
      <c r="L8" s="166">
        <v>247926</v>
      </c>
      <c r="M8" s="166">
        <v>256307</v>
      </c>
      <c r="N8" s="167">
        <v>262370</v>
      </c>
      <c r="O8" s="195">
        <v>251399</v>
      </c>
      <c r="P8" s="166">
        <v>243269</v>
      </c>
      <c r="Q8" s="166">
        <v>268518</v>
      </c>
      <c r="R8" s="167">
        <v>269694</v>
      </c>
      <c r="S8" s="195">
        <v>258993</v>
      </c>
      <c r="T8" s="166">
        <v>257510</v>
      </c>
      <c r="U8" s="166">
        <v>248626</v>
      </c>
      <c r="V8" s="167">
        <v>273888</v>
      </c>
      <c r="W8" s="195">
        <v>262214</v>
      </c>
      <c r="X8" s="166">
        <v>228293</v>
      </c>
      <c r="Y8" s="166">
        <v>232550</v>
      </c>
      <c r="Z8" s="167">
        <v>246994</v>
      </c>
      <c r="AA8" s="195">
        <v>234121</v>
      </c>
      <c r="AB8" s="166">
        <v>242770</v>
      </c>
      <c r="AC8" s="166">
        <v>256255</v>
      </c>
      <c r="AD8" s="167">
        <v>278522</v>
      </c>
      <c r="AE8" s="195">
        <v>258127</v>
      </c>
      <c r="AF8" s="166">
        <v>275522</v>
      </c>
      <c r="AG8" s="166">
        <v>291347</v>
      </c>
      <c r="AH8" s="167">
        <v>293629</v>
      </c>
      <c r="AI8" s="195">
        <v>272196</v>
      </c>
      <c r="AJ8" s="166">
        <v>265746</v>
      </c>
      <c r="AK8" s="166">
        <v>265709</v>
      </c>
      <c r="AL8" s="167">
        <v>277630</v>
      </c>
      <c r="AM8" s="195">
        <v>257510</v>
      </c>
      <c r="AN8" s="166">
        <v>237378</v>
      </c>
      <c r="AO8" s="166">
        <v>222935</v>
      </c>
      <c r="AP8" s="167">
        <v>231506</v>
      </c>
      <c r="AQ8" s="195">
        <v>214183</v>
      </c>
      <c r="AR8" s="166">
        <v>216915</v>
      </c>
      <c r="AS8" s="166">
        <v>216945</v>
      </c>
      <c r="AT8" s="167">
        <v>230420</v>
      </c>
      <c r="AU8" s="195">
        <v>212196</v>
      </c>
      <c r="AV8" s="166">
        <v>210418</v>
      </c>
      <c r="AW8" s="166">
        <v>217599</v>
      </c>
      <c r="AX8" s="167"/>
    </row>
    <row r="9" spans="1:50">
      <c r="A9" s="245"/>
      <c r="B9" s="196" t="s">
        <v>427</v>
      </c>
      <c r="C9" s="197">
        <v>36608</v>
      </c>
      <c r="D9" s="198">
        <v>41936</v>
      </c>
      <c r="E9" s="198">
        <v>41463</v>
      </c>
      <c r="F9" s="199">
        <v>46379</v>
      </c>
      <c r="G9" s="197">
        <v>51487</v>
      </c>
      <c r="H9" s="198">
        <v>42134</v>
      </c>
      <c r="I9" s="198">
        <v>48218</v>
      </c>
      <c r="J9" s="199">
        <v>61706</v>
      </c>
      <c r="K9" s="197">
        <v>42463</v>
      </c>
      <c r="L9" s="198">
        <v>41134</v>
      </c>
      <c r="M9" s="198">
        <v>53176</v>
      </c>
      <c r="N9" s="199">
        <v>57844</v>
      </c>
      <c r="O9" s="197">
        <v>55887</v>
      </c>
      <c r="P9" s="198">
        <v>38244</v>
      </c>
      <c r="Q9" s="198">
        <v>62108</v>
      </c>
      <c r="R9" s="199">
        <v>45959</v>
      </c>
      <c r="S9" s="197">
        <v>43038</v>
      </c>
      <c r="T9" s="198">
        <v>40029</v>
      </c>
      <c r="U9" s="198">
        <v>48756</v>
      </c>
      <c r="V9" s="199">
        <v>45193</v>
      </c>
      <c r="W9" s="197">
        <v>37912</v>
      </c>
      <c r="X9" s="198">
        <v>32247</v>
      </c>
      <c r="Y9" s="198">
        <v>27703</v>
      </c>
      <c r="Z9" s="199">
        <v>29904</v>
      </c>
      <c r="AA9" s="197">
        <v>39566</v>
      </c>
      <c r="AB9" s="198">
        <v>40162</v>
      </c>
      <c r="AC9" s="198">
        <v>50458</v>
      </c>
      <c r="AD9" s="199">
        <v>46901</v>
      </c>
      <c r="AE9" s="197">
        <v>46861</v>
      </c>
      <c r="AF9" s="198">
        <v>45758</v>
      </c>
      <c r="AG9" s="198">
        <v>60317</v>
      </c>
      <c r="AH9" s="199">
        <v>53632</v>
      </c>
      <c r="AI9" s="197">
        <v>47668</v>
      </c>
      <c r="AJ9" s="198">
        <v>44228</v>
      </c>
      <c r="AK9" s="198">
        <v>47028</v>
      </c>
      <c r="AL9" s="199">
        <v>47829</v>
      </c>
      <c r="AM9" s="197">
        <v>56486</v>
      </c>
      <c r="AN9" s="198">
        <v>44344</v>
      </c>
      <c r="AO9" s="198">
        <v>49161</v>
      </c>
      <c r="AP9" s="199">
        <v>54164</v>
      </c>
      <c r="AQ9" s="197">
        <v>49168</v>
      </c>
      <c r="AR9" s="198">
        <v>47021</v>
      </c>
      <c r="AS9" s="198">
        <v>47898</v>
      </c>
      <c r="AT9" s="199">
        <v>48698</v>
      </c>
      <c r="AU9" s="197">
        <v>49563</v>
      </c>
      <c r="AV9" s="198">
        <v>44423</v>
      </c>
      <c r="AW9" s="198">
        <v>39928</v>
      </c>
      <c r="AX9" s="199"/>
    </row>
    <row r="10" spans="1:50">
      <c r="A10" s="245"/>
      <c r="B10" s="196" t="s">
        <v>428</v>
      </c>
      <c r="C10" s="197">
        <v>131779</v>
      </c>
      <c r="D10" s="198">
        <v>139289</v>
      </c>
      <c r="E10" s="198">
        <v>133619</v>
      </c>
      <c r="F10" s="199">
        <v>171492</v>
      </c>
      <c r="G10" s="197">
        <v>123782</v>
      </c>
      <c r="H10" s="198">
        <v>133937</v>
      </c>
      <c r="I10" s="198">
        <v>94397</v>
      </c>
      <c r="J10" s="199">
        <v>118469</v>
      </c>
      <c r="K10" s="197">
        <v>83175</v>
      </c>
      <c r="L10" s="198">
        <v>88680</v>
      </c>
      <c r="M10" s="198">
        <v>87652</v>
      </c>
      <c r="N10" s="199">
        <v>118416</v>
      </c>
      <c r="O10" s="197">
        <v>85730</v>
      </c>
      <c r="P10" s="198">
        <v>92409</v>
      </c>
      <c r="Q10" s="198">
        <v>87022</v>
      </c>
      <c r="R10" s="199">
        <v>121049</v>
      </c>
      <c r="S10" s="197">
        <v>89381</v>
      </c>
      <c r="T10" s="198">
        <v>87188</v>
      </c>
      <c r="U10" s="198">
        <v>81685</v>
      </c>
      <c r="V10" s="199">
        <v>112137</v>
      </c>
      <c r="W10" s="197">
        <v>89598</v>
      </c>
      <c r="X10" s="198">
        <v>90779</v>
      </c>
      <c r="Y10" s="198">
        <v>100494</v>
      </c>
      <c r="Z10" s="199">
        <v>123886</v>
      </c>
      <c r="AA10" s="197">
        <v>84816</v>
      </c>
      <c r="AB10" s="198">
        <v>92282</v>
      </c>
      <c r="AC10" s="198">
        <v>90218</v>
      </c>
      <c r="AD10" s="199">
        <v>133383</v>
      </c>
      <c r="AE10" s="197">
        <v>87311</v>
      </c>
      <c r="AF10" s="198">
        <v>102383</v>
      </c>
      <c r="AG10" s="198">
        <v>98885</v>
      </c>
      <c r="AH10" s="199">
        <v>137895</v>
      </c>
      <c r="AI10" s="197">
        <v>105379</v>
      </c>
      <c r="AJ10" s="198">
        <v>105785</v>
      </c>
      <c r="AK10" s="198">
        <v>100519</v>
      </c>
      <c r="AL10" s="199">
        <v>135910</v>
      </c>
      <c r="AM10" s="197">
        <v>93453</v>
      </c>
      <c r="AN10" s="198">
        <v>97510</v>
      </c>
      <c r="AO10" s="198">
        <v>75920</v>
      </c>
      <c r="AP10" s="199">
        <v>101572</v>
      </c>
      <c r="AQ10" s="197">
        <v>77021</v>
      </c>
      <c r="AR10" s="198">
        <v>76721</v>
      </c>
      <c r="AS10" s="198">
        <v>72433</v>
      </c>
      <c r="AT10" s="199">
        <v>97936</v>
      </c>
      <c r="AU10" s="197">
        <v>69234</v>
      </c>
      <c r="AV10" s="198">
        <v>72913</v>
      </c>
      <c r="AW10" s="198">
        <v>77120</v>
      </c>
      <c r="AX10" s="199"/>
    </row>
    <row r="11" spans="1:50">
      <c r="A11" s="245"/>
      <c r="B11" s="196" t="s">
        <v>429</v>
      </c>
      <c r="C11" s="197" t="s">
        <v>430</v>
      </c>
      <c r="D11" s="198" t="s">
        <v>430</v>
      </c>
      <c r="E11" s="198" t="s">
        <v>430</v>
      </c>
      <c r="F11" s="199" t="s">
        <v>97</v>
      </c>
      <c r="G11" s="197">
        <v>4567</v>
      </c>
      <c r="H11" s="198">
        <v>3820</v>
      </c>
      <c r="I11" s="198">
        <v>12224</v>
      </c>
      <c r="J11" s="328" t="s">
        <v>430</v>
      </c>
      <c r="K11" s="197">
        <v>16223</v>
      </c>
      <c r="L11" s="198">
        <v>23824</v>
      </c>
      <c r="M11" s="198">
        <v>13612</v>
      </c>
      <c r="N11" s="199">
        <v>17314</v>
      </c>
      <c r="O11" s="197">
        <v>24714</v>
      </c>
      <c r="P11" s="198">
        <v>31721</v>
      </c>
      <c r="Q11" s="198">
        <v>27720</v>
      </c>
      <c r="R11" s="199">
        <v>34720</v>
      </c>
      <c r="S11" s="197">
        <v>47619</v>
      </c>
      <c r="T11" s="198">
        <v>42124</v>
      </c>
      <c r="U11" s="198">
        <v>28922</v>
      </c>
      <c r="V11" s="199">
        <v>34320</v>
      </c>
      <c r="W11" s="197">
        <v>39117</v>
      </c>
      <c r="X11" s="198">
        <v>9823</v>
      </c>
      <c r="Y11" s="198">
        <v>6004</v>
      </c>
      <c r="Z11" s="199">
        <v>6502</v>
      </c>
      <c r="AA11" s="197">
        <v>11501</v>
      </c>
      <c r="AB11" s="198">
        <v>7999</v>
      </c>
      <c r="AC11" s="198" t="s">
        <v>430</v>
      </c>
      <c r="AD11" s="199">
        <v>4000</v>
      </c>
      <c r="AE11" s="197">
        <v>10999</v>
      </c>
      <c r="AF11" s="198">
        <v>10299</v>
      </c>
      <c r="AG11" s="198" t="s">
        <v>430</v>
      </c>
      <c r="AH11" s="199" t="s">
        <v>430</v>
      </c>
      <c r="AI11" s="197">
        <v>6000</v>
      </c>
      <c r="AJ11" s="198" t="s">
        <v>430</v>
      </c>
      <c r="AK11" s="198" t="s">
        <v>430</v>
      </c>
      <c r="AL11" s="199" t="s">
        <v>430</v>
      </c>
      <c r="AM11" s="197" t="s">
        <v>430</v>
      </c>
      <c r="AN11" s="198" t="s">
        <v>97</v>
      </c>
      <c r="AO11" s="198" t="s">
        <v>97</v>
      </c>
      <c r="AP11" s="199" t="s">
        <v>97</v>
      </c>
      <c r="AQ11" s="197" t="s">
        <v>430</v>
      </c>
      <c r="AR11" s="198" t="s">
        <v>430</v>
      </c>
      <c r="AS11" s="198" t="s">
        <v>430</v>
      </c>
      <c r="AT11" s="199" t="s">
        <v>430</v>
      </c>
      <c r="AU11" s="197" t="s">
        <v>430</v>
      </c>
      <c r="AV11" s="198" t="s">
        <v>97</v>
      </c>
      <c r="AW11" s="198" t="s">
        <v>577</v>
      </c>
      <c r="AX11" s="199"/>
    </row>
    <row r="12" spans="1:50">
      <c r="A12" s="245"/>
      <c r="B12" s="196" t="s">
        <v>431</v>
      </c>
      <c r="C12" s="197">
        <v>190850</v>
      </c>
      <c r="D12" s="198">
        <v>174740</v>
      </c>
      <c r="E12" s="198">
        <v>194660</v>
      </c>
      <c r="F12" s="199">
        <v>138404</v>
      </c>
      <c r="G12" s="197">
        <v>149349</v>
      </c>
      <c r="H12" s="198">
        <v>138305</v>
      </c>
      <c r="I12" s="198">
        <v>114722</v>
      </c>
      <c r="J12" s="199">
        <v>80714</v>
      </c>
      <c r="K12" s="197">
        <v>88010</v>
      </c>
      <c r="L12" s="198">
        <v>86184</v>
      </c>
      <c r="M12" s="198">
        <v>94354</v>
      </c>
      <c r="N12" s="199">
        <v>64088</v>
      </c>
      <c r="O12" s="197">
        <v>78591</v>
      </c>
      <c r="P12" s="198">
        <v>78407</v>
      </c>
      <c r="Q12" s="198">
        <v>88645</v>
      </c>
      <c r="R12" s="199">
        <v>65491</v>
      </c>
      <c r="S12" s="197">
        <v>77685</v>
      </c>
      <c r="T12" s="198">
        <v>76622</v>
      </c>
      <c r="U12" s="198">
        <v>80518</v>
      </c>
      <c r="V12" s="199">
        <v>68226</v>
      </c>
      <c r="W12" s="197">
        <v>85430</v>
      </c>
      <c r="X12" s="198">
        <v>88223</v>
      </c>
      <c r="Y12" s="198">
        <v>96156</v>
      </c>
      <c r="Z12" s="199">
        <v>74961</v>
      </c>
      <c r="AA12" s="197">
        <v>87634</v>
      </c>
      <c r="AB12" s="198">
        <v>93952</v>
      </c>
      <c r="AC12" s="198">
        <v>107761</v>
      </c>
      <c r="AD12" s="199">
        <v>85284</v>
      </c>
      <c r="AE12" s="197">
        <v>101137</v>
      </c>
      <c r="AF12" s="198">
        <v>103550</v>
      </c>
      <c r="AG12" s="198">
        <v>118455</v>
      </c>
      <c r="AH12" s="199">
        <v>86053</v>
      </c>
      <c r="AI12" s="197">
        <v>98508</v>
      </c>
      <c r="AJ12" s="198">
        <v>99929</v>
      </c>
      <c r="AK12" s="198">
        <v>104934</v>
      </c>
      <c r="AL12" s="199">
        <v>79468</v>
      </c>
      <c r="AM12" s="197">
        <v>88732</v>
      </c>
      <c r="AN12" s="198">
        <v>83293</v>
      </c>
      <c r="AO12" s="198">
        <v>87825</v>
      </c>
      <c r="AP12" s="199">
        <v>62582</v>
      </c>
      <c r="AQ12" s="197">
        <v>73040</v>
      </c>
      <c r="AR12" s="198">
        <v>72161</v>
      </c>
      <c r="AS12" s="198">
        <v>76638</v>
      </c>
      <c r="AT12" s="199">
        <v>60204</v>
      </c>
      <c r="AU12" s="197">
        <v>70184</v>
      </c>
      <c r="AV12" s="198">
        <v>71386</v>
      </c>
      <c r="AW12" s="198">
        <v>79091</v>
      </c>
      <c r="AX12" s="199"/>
    </row>
    <row r="13" spans="1:50">
      <c r="A13" s="248"/>
      <c r="B13" s="200" t="s">
        <v>432</v>
      </c>
      <c r="C13" s="201" t="s">
        <v>430</v>
      </c>
      <c r="D13" s="202" t="s">
        <v>430</v>
      </c>
      <c r="E13" s="202" t="s">
        <v>430</v>
      </c>
      <c r="F13" s="203">
        <v>7504</v>
      </c>
      <c r="G13" s="201" t="s">
        <v>430</v>
      </c>
      <c r="H13" s="202" t="s">
        <v>430</v>
      </c>
      <c r="I13" s="202" t="s">
        <v>430</v>
      </c>
      <c r="J13" s="199" t="s">
        <v>97</v>
      </c>
      <c r="K13" s="201" t="s">
        <v>430</v>
      </c>
      <c r="L13" s="202" t="s">
        <v>430</v>
      </c>
      <c r="M13" s="202" t="s">
        <v>430</v>
      </c>
      <c r="N13" s="199">
        <v>4008</v>
      </c>
      <c r="O13" s="201" t="s">
        <v>430</v>
      </c>
      <c r="P13" s="202" t="s">
        <v>430</v>
      </c>
      <c r="Q13" s="202" t="s">
        <v>430</v>
      </c>
      <c r="R13" s="199">
        <v>6146</v>
      </c>
      <c r="S13" s="201" t="s">
        <v>430</v>
      </c>
      <c r="T13" s="202" t="s">
        <v>430</v>
      </c>
      <c r="U13" s="202" t="s">
        <v>430</v>
      </c>
      <c r="V13" s="199">
        <v>6996</v>
      </c>
      <c r="W13" s="201" t="s">
        <v>430</v>
      </c>
      <c r="X13" s="202" t="s">
        <v>430</v>
      </c>
      <c r="Y13" s="202" t="s">
        <v>430</v>
      </c>
      <c r="Z13" s="199">
        <v>6634</v>
      </c>
      <c r="AA13" s="201" t="s">
        <v>430</v>
      </c>
      <c r="AB13" s="202" t="s">
        <v>430</v>
      </c>
      <c r="AC13" s="202" t="s">
        <v>430</v>
      </c>
      <c r="AD13" s="199">
        <v>6503</v>
      </c>
      <c r="AE13" s="201" t="s">
        <v>430</v>
      </c>
      <c r="AF13" s="202" t="s">
        <v>430</v>
      </c>
      <c r="AG13" s="202" t="s">
        <v>430</v>
      </c>
      <c r="AH13" s="199">
        <v>9647</v>
      </c>
      <c r="AI13" s="201" t="s">
        <v>430</v>
      </c>
      <c r="AJ13" s="202" t="s">
        <v>430</v>
      </c>
      <c r="AK13" s="202" t="s">
        <v>430</v>
      </c>
      <c r="AL13" s="199">
        <v>6750</v>
      </c>
      <c r="AM13" s="201" t="s">
        <v>430</v>
      </c>
      <c r="AN13" s="202" t="s">
        <v>97</v>
      </c>
      <c r="AO13" s="202"/>
      <c r="AP13" s="199">
        <v>5454</v>
      </c>
      <c r="AQ13" s="201" t="s">
        <v>430</v>
      </c>
      <c r="AR13" s="202" t="s">
        <v>430</v>
      </c>
      <c r="AS13" s="202" t="s">
        <v>430</v>
      </c>
      <c r="AT13" s="199">
        <v>5677</v>
      </c>
      <c r="AU13" s="201" t="s">
        <v>430</v>
      </c>
      <c r="AV13" s="202" t="s">
        <v>97</v>
      </c>
      <c r="AW13" s="202" t="s">
        <v>577</v>
      </c>
      <c r="AX13" s="199"/>
    </row>
    <row r="14" spans="1:50">
      <c r="A14" s="246"/>
      <c r="B14" s="204" t="s">
        <v>433</v>
      </c>
      <c r="C14" s="205">
        <v>22311</v>
      </c>
      <c r="D14" s="206">
        <v>24467</v>
      </c>
      <c r="E14" s="206">
        <v>21443</v>
      </c>
      <c r="F14" s="207">
        <v>14412</v>
      </c>
      <c r="G14" s="205">
        <v>17389</v>
      </c>
      <c r="H14" s="206">
        <v>17138</v>
      </c>
      <c r="I14" s="206">
        <v>12682</v>
      </c>
      <c r="J14" s="329">
        <v>15580</v>
      </c>
      <c r="K14" s="205">
        <v>11343</v>
      </c>
      <c r="L14" s="206">
        <v>8102</v>
      </c>
      <c r="M14" s="206">
        <v>7509</v>
      </c>
      <c r="N14" s="329">
        <v>698</v>
      </c>
      <c r="O14" s="205">
        <v>6473</v>
      </c>
      <c r="P14" s="206">
        <v>2486</v>
      </c>
      <c r="Q14" s="206">
        <v>3021</v>
      </c>
      <c r="R14" s="329">
        <v>-3673</v>
      </c>
      <c r="S14" s="205">
        <v>1269</v>
      </c>
      <c r="T14" s="206">
        <v>11545</v>
      </c>
      <c r="U14" s="206">
        <v>8743</v>
      </c>
      <c r="V14" s="329">
        <v>7014</v>
      </c>
      <c r="W14" s="205">
        <v>10156</v>
      </c>
      <c r="X14" s="206">
        <v>7219</v>
      </c>
      <c r="Y14" s="206">
        <v>2190</v>
      </c>
      <c r="Z14" s="329">
        <v>5104</v>
      </c>
      <c r="AA14" s="205">
        <v>10604</v>
      </c>
      <c r="AB14" s="206">
        <v>8373</v>
      </c>
      <c r="AC14" s="206">
        <v>7818</v>
      </c>
      <c r="AD14" s="329">
        <v>2451</v>
      </c>
      <c r="AE14" s="205">
        <v>11816</v>
      </c>
      <c r="AF14" s="206">
        <v>13528</v>
      </c>
      <c r="AG14" s="206">
        <v>13689</v>
      </c>
      <c r="AH14" s="329">
        <v>6402</v>
      </c>
      <c r="AI14" s="205">
        <v>14639</v>
      </c>
      <c r="AJ14" s="206">
        <v>15804</v>
      </c>
      <c r="AK14" s="206">
        <v>13228</v>
      </c>
      <c r="AL14" s="329">
        <v>7673</v>
      </c>
      <c r="AM14" s="205">
        <v>18836</v>
      </c>
      <c r="AN14" s="206">
        <v>12231</v>
      </c>
      <c r="AO14" s="206">
        <v>10029</v>
      </c>
      <c r="AP14" s="329">
        <v>7732</v>
      </c>
      <c r="AQ14" s="205">
        <v>14952</v>
      </c>
      <c r="AR14" s="206">
        <v>21012</v>
      </c>
      <c r="AS14" s="206">
        <v>19976</v>
      </c>
      <c r="AT14" s="329">
        <v>17905</v>
      </c>
      <c r="AU14" s="205">
        <v>23212</v>
      </c>
      <c r="AV14" s="206">
        <v>21696</v>
      </c>
      <c r="AW14" s="206">
        <v>21458</v>
      </c>
      <c r="AX14" s="329"/>
    </row>
    <row r="15" spans="1:50" ht="14.25" customHeight="1">
      <c r="A15" s="247" t="s">
        <v>434</v>
      </c>
      <c r="B15" s="208"/>
      <c r="C15" s="103">
        <v>224982</v>
      </c>
      <c r="D15" s="77">
        <v>216470</v>
      </c>
      <c r="E15" s="77">
        <v>208955</v>
      </c>
      <c r="F15" s="102">
        <v>196177</v>
      </c>
      <c r="G15" s="103">
        <v>195354</v>
      </c>
      <c r="H15" s="77">
        <v>188549</v>
      </c>
      <c r="I15" s="77">
        <v>123927</v>
      </c>
      <c r="J15" s="102">
        <v>121716</v>
      </c>
      <c r="K15" s="103">
        <v>121111</v>
      </c>
      <c r="L15" s="77">
        <v>119754</v>
      </c>
      <c r="M15" s="77">
        <v>115267</v>
      </c>
      <c r="N15" s="102">
        <v>115523</v>
      </c>
      <c r="O15" s="103">
        <v>110844</v>
      </c>
      <c r="P15" s="77">
        <v>110606</v>
      </c>
      <c r="Q15" s="77">
        <v>108985</v>
      </c>
      <c r="R15" s="102">
        <v>99127</v>
      </c>
      <c r="S15" s="103">
        <v>97570</v>
      </c>
      <c r="T15" s="77">
        <v>90530</v>
      </c>
      <c r="U15" s="77">
        <v>88225</v>
      </c>
      <c r="V15" s="102">
        <v>94176</v>
      </c>
      <c r="W15" s="103">
        <v>91523</v>
      </c>
      <c r="X15" s="77">
        <v>93171</v>
      </c>
      <c r="Y15" s="77">
        <v>97240</v>
      </c>
      <c r="Z15" s="102">
        <v>102328</v>
      </c>
      <c r="AA15" s="103">
        <v>103201</v>
      </c>
      <c r="AB15" s="77">
        <v>103008</v>
      </c>
      <c r="AC15" s="77">
        <v>105059</v>
      </c>
      <c r="AD15" s="102">
        <v>133991</v>
      </c>
      <c r="AE15" s="103">
        <v>131179</v>
      </c>
      <c r="AF15" s="77">
        <v>136412</v>
      </c>
      <c r="AG15" s="77">
        <v>139522</v>
      </c>
      <c r="AH15" s="102">
        <v>145728</v>
      </c>
      <c r="AI15" s="103">
        <v>149726</v>
      </c>
      <c r="AJ15" s="77">
        <v>146748</v>
      </c>
      <c r="AK15" s="77">
        <v>149084</v>
      </c>
      <c r="AL15" s="102">
        <v>134145</v>
      </c>
      <c r="AM15" s="103">
        <v>129551</v>
      </c>
      <c r="AN15" s="77">
        <v>134570</v>
      </c>
      <c r="AO15" s="77">
        <v>156692</v>
      </c>
      <c r="AP15" s="102">
        <v>129218</v>
      </c>
      <c r="AQ15" s="103">
        <v>129996</v>
      </c>
      <c r="AR15" s="77">
        <v>131085</v>
      </c>
      <c r="AS15" s="77">
        <v>140604</v>
      </c>
      <c r="AT15" s="102">
        <v>141357</v>
      </c>
      <c r="AU15" s="103">
        <v>141220</v>
      </c>
      <c r="AV15" s="77">
        <v>142466</v>
      </c>
      <c r="AW15" s="77">
        <v>136767</v>
      </c>
      <c r="AX15" s="102"/>
    </row>
    <row r="16" spans="1:50">
      <c r="A16" s="422"/>
      <c r="B16" s="209" t="s">
        <v>435</v>
      </c>
      <c r="C16" s="210">
        <v>135451</v>
      </c>
      <c r="D16" s="172">
        <v>133022</v>
      </c>
      <c r="E16" s="172">
        <v>129246</v>
      </c>
      <c r="F16" s="173">
        <v>125788</v>
      </c>
      <c r="G16" s="210">
        <v>124473</v>
      </c>
      <c r="H16" s="172">
        <v>122795</v>
      </c>
      <c r="I16" s="172">
        <v>62604</v>
      </c>
      <c r="J16" s="173">
        <v>61170</v>
      </c>
      <c r="K16" s="210">
        <v>59365</v>
      </c>
      <c r="L16" s="172">
        <v>57895</v>
      </c>
      <c r="M16" s="172">
        <v>56904</v>
      </c>
      <c r="N16" s="173">
        <v>56155</v>
      </c>
      <c r="O16" s="210">
        <v>56148</v>
      </c>
      <c r="P16" s="172">
        <v>55729</v>
      </c>
      <c r="Q16" s="172">
        <v>54090</v>
      </c>
      <c r="R16" s="173">
        <v>53134</v>
      </c>
      <c r="S16" s="210">
        <v>52147</v>
      </c>
      <c r="T16" s="172">
        <v>52034</v>
      </c>
      <c r="U16" s="172">
        <v>51116</v>
      </c>
      <c r="V16" s="173">
        <v>52592</v>
      </c>
      <c r="W16" s="210">
        <v>52675</v>
      </c>
      <c r="X16" s="172">
        <v>53796</v>
      </c>
      <c r="Y16" s="172">
        <v>56506</v>
      </c>
      <c r="Z16" s="173">
        <v>57829</v>
      </c>
      <c r="AA16" s="210">
        <v>57545</v>
      </c>
      <c r="AB16" s="172">
        <v>56598</v>
      </c>
      <c r="AC16" s="172">
        <v>55790</v>
      </c>
      <c r="AD16" s="173">
        <v>56193</v>
      </c>
      <c r="AE16" s="210">
        <v>55715</v>
      </c>
      <c r="AF16" s="172">
        <v>56248</v>
      </c>
      <c r="AG16" s="172">
        <v>56507</v>
      </c>
      <c r="AH16" s="173">
        <v>57176</v>
      </c>
      <c r="AI16" s="210">
        <v>57788</v>
      </c>
      <c r="AJ16" s="172">
        <v>57299</v>
      </c>
      <c r="AK16" s="172">
        <v>56491</v>
      </c>
      <c r="AL16" s="173">
        <v>56691</v>
      </c>
      <c r="AM16" s="210">
        <v>54840</v>
      </c>
      <c r="AN16" s="172">
        <v>55955</v>
      </c>
      <c r="AO16" s="172">
        <v>55169</v>
      </c>
      <c r="AP16" s="173">
        <v>44783</v>
      </c>
      <c r="AQ16" s="210">
        <v>42355</v>
      </c>
      <c r="AR16" s="172">
        <v>42377</v>
      </c>
      <c r="AS16" s="172">
        <v>46087</v>
      </c>
      <c r="AT16" s="173">
        <v>52048</v>
      </c>
      <c r="AU16" s="210">
        <v>51307</v>
      </c>
      <c r="AV16" s="172">
        <v>52086</v>
      </c>
      <c r="AW16" s="172">
        <v>51190</v>
      </c>
      <c r="AX16" s="173"/>
    </row>
    <row r="17" spans="1:50">
      <c r="A17" s="423"/>
      <c r="B17" s="211" t="s">
        <v>436</v>
      </c>
      <c r="C17" s="212">
        <v>16763</v>
      </c>
      <c r="D17" s="168">
        <v>16346</v>
      </c>
      <c r="E17" s="168">
        <v>15537</v>
      </c>
      <c r="F17" s="169">
        <v>15733</v>
      </c>
      <c r="G17" s="212">
        <v>14869</v>
      </c>
      <c r="H17" s="168">
        <v>14652</v>
      </c>
      <c r="I17" s="168">
        <v>11930</v>
      </c>
      <c r="J17" s="169">
        <v>12315</v>
      </c>
      <c r="K17" s="212">
        <v>11365</v>
      </c>
      <c r="L17" s="168">
        <v>10990</v>
      </c>
      <c r="M17" s="168">
        <v>10109</v>
      </c>
      <c r="N17" s="169">
        <v>10060</v>
      </c>
      <c r="O17" s="212">
        <v>9172</v>
      </c>
      <c r="P17" s="168">
        <v>8709</v>
      </c>
      <c r="Q17" s="168">
        <v>8024</v>
      </c>
      <c r="R17" s="169">
        <v>7791</v>
      </c>
      <c r="S17" s="212">
        <v>7269</v>
      </c>
      <c r="T17" s="168">
        <v>7281</v>
      </c>
      <c r="U17" s="168">
        <v>6762</v>
      </c>
      <c r="V17" s="169">
        <v>7026</v>
      </c>
      <c r="W17" s="212">
        <v>6561</v>
      </c>
      <c r="X17" s="168">
        <v>6710</v>
      </c>
      <c r="Y17" s="168">
        <v>6523</v>
      </c>
      <c r="Z17" s="169">
        <v>7655</v>
      </c>
      <c r="AA17" s="212">
        <v>7277</v>
      </c>
      <c r="AB17" s="168">
        <v>7464</v>
      </c>
      <c r="AC17" s="168">
        <v>7258</v>
      </c>
      <c r="AD17" s="169">
        <v>9600</v>
      </c>
      <c r="AE17" s="212">
        <v>8811</v>
      </c>
      <c r="AF17" s="168">
        <v>9496</v>
      </c>
      <c r="AG17" s="168">
        <v>9509</v>
      </c>
      <c r="AH17" s="169">
        <v>10240</v>
      </c>
      <c r="AI17" s="212">
        <v>9823</v>
      </c>
      <c r="AJ17" s="168">
        <v>10037</v>
      </c>
      <c r="AK17" s="168">
        <v>9756</v>
      </c>
      <c r="AL17" s="169">
        <v>9637</v>
      </c>
      <c r="AM17" s="212">
        <v>8928</v>
      </c>
      <c r="AN17" s="168">
        <v>10307</v>
      </c>
      <c r="AO17" s="168">
        <v>10664</v>
      </c>
      <c r="AP17" s="169">
        <v>10891</v>
      </c>
      <c r="AQ17" s="212">
        <v>10409</v>
      </c>
      <c r="AR17" s="168">
        <v>10128</v>
      </c>
      <c r="AS17" s="168">
        <v>13026</v>
      </c>
      <c r="AT17" s="169">
        <v>9952</v>
      </c>
      <c r="AU17" s="212">
        <v>9733</v>
      </c>
      <c r="AV17" s="168">
        <v>10008</v>
      </c>
      <c r="AW17" s="168">
        <v>10425</v>
      </c>
      <c r="AX17" s="169"/>
    </row>
    <row r="18" spans="1:50">
      <c r="A18" s="420"/>
      <c r="B18" s="186" t="s">
        <v>437</v>
      </c>
      <c r="C18" s="195">
        <v>72768</v>
      </c>
      <c r="D18" s="166">
        <v>67102</v>
      </c>
      <c r="E18" s="166">
        <v>64171</v>
      </c>
      <c r="F18" s="167">
        <v>54655</v>
      </c>
      <c r="G18" s="195">
        <v>56011</v>
      </c>
      <c r="H18" s="166">
        <v>51101</v>
      </c>
      <c r="I18" s="166">
        <v>49393</v>
      </c>
      <c r="J18" s="167">
        <v>48229</v>
      </c>
      <c r="K18" s="195">
        <v>50380</v>
      </c>
      <c r="L18" s="166">
        <v>50868</v>
      </c>
      <c r="M18" s="166">
        <v>48253</v>
      </c>
      <c r="N18" s="167">
        <v>49306</v>
      </c>
      <c r="O18" s="195">
        <v>45523</v>
      </c>
      <c r="P18" s="166">
        <v>46167</v>
      </c>
      <c r="Q18" s="166">
        <v>46870</v>
      </c>
      <c r="R18" s="167">
        <v>38201</v>
      </c>
      <c r="S18" s="195">
        <v>38152</v>
      </c>
      <c r="T18" s="166">
        <v>31214</v>
      </c>
      <c r="U18" s="166">
        <v>30345</v>
      </c>
      <c r="V18" s="167">
        <v>34557</v>
      </c>
      <c r="W18" s="195">
        <v>32286</v>
      </c>
      <c r="X18" s="166">
        <v>32664</v>
      </c>
      <c r="Y18" s="166">
        <v>34211</v>
      </c>
      <c r="Z18" s="167">
        <v>36843</v>
      </c>
      <c r="AA18" s="195">
        <v>38378</v>
      </c>
      <c r="AB18" s="166">
        <v>38946</v>
      </c>
      <c r="AC18" s="166">
        <v>41983</v>
      </c>
      <c r="AD18" s="167">
        <v>68196</v>
      </c>
      <c r="AE18" s="195">
        <v>66651</v>
      </c>
      <c r="AF18" s="166">
        <v>70667</v>
      </c>
      <c r="AG18" s="166">
        <v>73505</v>
      </c>
      <c r="AH18" s="167">
        <v>78312</v>
      </c>
      <c r="AI18" s="195">
        <v>82114</v>
      </c>
      <c r="AJ18" s="166">
        <v>79412</v>
      </c>
      <c r="AK18" s="166">
        <v>82837</v>
      </c>
      <c r="AL18" s="167">
        <v>67816</v>
      </c>
      <c r="AM18" s="195">
        <v>65782</v>
      </c>
      <c r="AN18" s="166">
        <v>68307</v>
      </c>
      <c r="AO18" s="166">
        <v>90878</v>
      </c>
      <c r="AP18" s="167">
        <v>73544</v>
      </c>
      <c r="AQ18" s="195">
        <v>77231</v>
      </c>
      <c r="AR18" s="166">
        <v>78580</v>
      </c>
      <c r="AS18" s="166">
        <v>81489</v>
      </c>
      <c r="AT18" s="167">
        <v>79357</v>
      </c>
      <c r="AU18" s="195">
        <v>80179</v>
      </c>
      <c r="AV18" s="166">
        <v>80371</v>
      </c>
      <c r="AW18" s="166">
        <v>75151</v>
      </c>
      <c r="AX18" s="167"/>
    </row>
    <row r="19" spans="1:50">
      <c r="A19" s="424"/>
      <c r="B19" s="213" t="s">
        <v>438</v>
      </c>
      <c r="C19" s="214">
        <v>53435</v>
      </c>
      <c r="D19" s="215">
        <v>47821</v>
      </c>
      <c r="E19" s="215">
        <v>44791</v>
      </c>
      <c r="F19" s="216">
        <v>32690</v>
      </c>
      <c r="G19" s="218" t="s">
        <v>430</v>
      </c>
      <c r="H19" s="215" t="s">
        <v>430</v>
      </c>
      <c r="I19" s="215" t="s">
        <v>430</v>
      </c>
      <c r="J19" s="216">
        <v>34134</v>
      </c>
      <c r="K19" s="218">
        <v>37097</v>
      </c>
      <c r="L19" s="215">
        <v>38016</v>
      </c>
      <c r="M19" s="215" t="s">
        <v>430</v>
      </c>
      <c r="N19" s="216">
        <v>37369</v>
      </c>
      <c r="O19" s="215" t="s">
        <v>430</v>
      </c>
      <c r="P19" s="215" t="s">
        <v>97</v>
      </c>
      <c r="Q19" s="215" t="s">
        <v>97</v>
      </c>
      <c r="R19" s="216">
        <v>28845</v>
      </c>
      <c r="S19" s="215" t="s">
        <v>430</v>
      </c>
      <c r="T19" s="215" t="s">
        <v>430</v>
      </c>
      <c r="U19" s="215" t="s">
        <v>430</v>
      </c>
      <c r="V19" s="216">
        <v>26418</v>
      </c>
      <c r="W19" s="215" t="s">
        <v>430</v>
      </c>
      <c r="X19" s="215" t="s">
        <v>430</v>
      </c>
      <c r="Y19" s="215" t="s">
        <v>430</v>
      </c>
      <c r="Z19" s="216">
        <v>28570</v>
      </c>
      <c r="AA19" s="215" t="s">
        <v>430</v>
      </c>
      <c r="AB19" s="215" t="s">
        <v>430</v>
      </c>
      <c r="AC19" s="215" t="s">
        <v>430</v>
      </c>
      <c r="AD19" s="216">
        <v>32634</v>
      </c>
      <c r="AE19" s="215" t="s">
        <v>430</v>
      </c>
      <c r="AF19" s="215" t="s">
        <v>430</v>
      </c>
      <c r="AG19" s="215" t="s">
        <v>430</v>
      </c>
      <c r="AH19" s="216">
        <v>38432</v>
      </c>
      <c r="AI19" s="215" t="s">
        <v>430</v>
      </c>
      <c r="AJ19" s="215" t="s">
        <v>430</v>
      </c>
      <c r="AK19" s="215" t="s">
        <v>430</v>
      </c>
      <c r="AL19" s="216">
        <v>32604</v>
      </c>
      <c r="AM19" s="215" t="s">
        <v>430</v>
      </c>
      <c r="AN19" s="215" t="s">
        <v>97</v>
      </c>
      <c r="AO19" s="215" t="s">
        <v>97</v>
      </c>
      <c r="AP19" s="216">
        <v>49576</v>
      </c>
      <c r="AQ19" s="215">
        <v>52047</v>
      </c>
      <c r="AR19" s="215">
        <v>51925</v>
      </c>
      <c r="AS19" s="215">
        <v>52697</v>
      </c>
      <c r="AT19" s="216">
        <v>48760</v>
      </c>
      <c r="AU19" s="215">
        <v>48256</v>
      </c>
      <c r="AV19" s="215">
        <v>47226</v>
      </c>
      <c r="AW19" s="215">
        <v>41294</v>
      </c>
      <c r="AX19" s="216"/>
    </row>
    <row r="20" spans="1:50">
      <c r="A20" s="425"/>
      <c r="B20" s="217" t="s">
        <v>439</v>
      </c>
      <c r="C20" s="218" t="s">
        <v>430</v>
      </c>
      <c r="D20" s="219" t="s">
        <v>430</v>
      </c>
      <c r="E20" s="219" t="s">
        <v>430</v>
      </c>
      <c r="F20" s="220"/>
      <c r="G20" s="218" t="s">
        <v>430</v>
      </c>
      <c r="H20" s="219" t="s">
        <v>430</v>
      </c>
      <c r="I20" s="219" t="s">
        <v>430</v>
      </c>
      <c r="J20" s="220" t="s">
        <v>97</v>
      </c>
      <c r="K20" s="218" t="s">
        <v>430</v>
      </c>
      <c r="L20" s="219" t="s">
        <v>430</v>
      </c>
      <c r="M20" s="219" t="s">
        <v>430</v>
      </c>
      <c r="N20" s="220" t="s">
        <v>97</v>
      </c>
      <c r="O20" s="219" t="s">
        <v>430</v>
      </c>
      <c r="P20" s="219" t="s">
        <v>97</v>
      </c>
      <c r="Q20" s="219" t="s">
        <v>97</v>
      </c>
      <c r="R20" s="220" t="s">
        <v>430</v>
      </c>
      <c r="S20" s="219" t="s">
        <v>430</v>
      </c>
      <c r="T20" s="219" t="s">
        <v>430</v>
      </c>
      <c r="U20" s="219" t="s">
        <v>430</v>
      </c>
      <c r="V20" s="220" t="s">
        <v>430</v>
      </c>
      <c r="W20" s="219" t="s">
        <v>430</v>
      </c>
      <c r="X20" s="219" t="s">
        <v>430</v>
      </c>
      <c r="Y20" s="219" t="s">
        <v>430</v>
      </c>
      <c r="Z20" s="220" t="s">
        <v>430</v>
      </c>
      <c r="AA20" s="219" t="s">
        <v>430</v>
      </c>
      <c r="AB20" s="219" t="s">
        <v>430</v>
      </c>
      <c r="AC20" s="219" t="s">
        <v>430</v>
      </c>
      <c r="AD20" s="220" t="s">
        <v>430</v>
      </c>
      <c r="AE20" s="219" t="s">
        <v>430</v>
      </c>
      <c r="AF20" s="219" t="s">
        <v>430</v>
      </c>
      <c r="AG20" s="219" t="s">
        <v>430</v>
      </c>
      <c r="AH20" s="220" t="s">
        <v>430</v>
      </c>
      <c r="AI20" s="219" t="s">
        <v>430</v>
      </c>
      <c r="AJ20" s="219" t="s">
        <v>430</v>
      </c>
      <c r="AK20" s="219" t="s">
        <v>430</v>
      </c>
      <c r="AL20" s="220" t="s">
        <v>430</v>
      </c>
      <c r="AM20" s="219" t="s">
        <v>430</v>
      </c>
      <c r="AN20" s="219" t="s">
        <v>97</v>
      </c>
      <c r="AO20" s="219" t="s">
        <v>97</v>
      </c>
      <c r="AP20" s="220"/>
      <c r="AQ20" s="219" t="s">
        <v>430</v>
      </c>
      <c r="AR20" s="219" t="s">
        <v>430</v>
      </c>
      <c r="AS20" s="219" t="s">
        <v>430</v>
      </c>
      <c r="AT20" s="220"/>
      <c r="AU20" s="219" t="s">
        <v>430</v>
      </c>
      <c r="AV20" s="219" t="s">
        <v>572</v>
      </c>
      <c r="AW20" s="219" t="s">
        <v>577</v>
      </c>
      <c r="AX20" s="220"/>
    </row>
    <row r="21" spans="1:50">
      <c r="A21" s="425"/>
      <c r="B21" s="217" t="s">
        <v>440</v>
      </c>
      <c r="C21" s="218"/>
      <c r="D21" s="219"/>
      <c r="E21" s="219"/>
      <c r="F21" s="220"/>
      <c r="G21" s="218"/>
      <c r="H21" s="219"/>
      <c r="I21" s="219"/>
      <c r="J21" s="220"/>
      <c r="K21" s="218"/>
      <c r="L21" s="219"/>
      <c r="M21" s="219"/>
      <c r="N21" s="220"/>
      <c r="O21" s="219"/>
      <c r="P21" s="219"/>
      <c r="Q21" s="219"/>
      <c r="R21" s="220"/>
      <c r="S21" s="219"/>
      <c r="T21" s="219"/>
      <c r="U21" s="219"/>
      <c r="V21" s="220"/>
      <c r="W21" s="219"/>
      <c r="X21" s="219"/>
      <c r="Y21" s="219"/>
      <c r="Z21" s="220"/>
      <c r="AA21" s="219"/>
      <c r="AB21" s="219"/>
      <c r="AC21" s="219"/>
      <c r="AD21" s="220">
        <v>27507</v>
      </c>
      <c r="AE21" s="219"/>
      <c r="AF21" s="219"/>
      <c r="AG21" s="219"/>
      <c r="AH21" s="220">
        <v>30478</v>
      </c>
      <c r="AI21" s="219"/>
      <c r="AJ21" s="219"/>
      <c r="AK21" s="219"/>
      <c r="AL21" s="220">
        <v>27286</v>
      </c>
      <c r="AM21" s="219" t="s">
        <v>441</v>
      </c>
      <c r="AN21" s="219"/>
      <c r="AO21" s="219"/>
      <c r="AP21" s="220">
        <v>9511</v>
      </c>
      <c r="AQ21" s="219" t="s">
        <v>430</v>
      </c>
      <c r="AR21" s="219" t="s">
        <v>430</v>
      </c>
      <c r="AS21" s="219" t="s">
        <v>430</v>
      </c>
      <c r="AT21" s="220">
        <v>15357</v>
      </c>
      <c r="AU21" s="219" t="s">
        <v>430</v>
      </c>
      <c r="AV21" s="219" t="s">
        <v>572</v>
      </c>
      <c r="AW21" s="219" t="s">
        <v>577</v>
      </c>
      <c r="AX21" s="220"/>
    </row>
    <row r="22" spans="1:50">
      <c r="A22" s="425"/>
      <c r="B22" s="217" t="s">
        <v>442</v>
      </c>
      <c r="C22" s="218">
        <v>19332</v>
      </c>
      <c r="D22" s="219">
        <v>19280</v>
      </c>
      <c r="E22" s="219">
        <v>19380</v>
      </c>
      <c r="F22" s="220">
        <v>21965</v>
      </c>
      <c r="G22" s="218" t="s">
        <v>408</v>
      </c>
      <c r="H22" s="219" t="s">
        <v>408</v>
      </c>
      <c r="I22" s="219" t="s">
        <v>408</v>
      </c>
      <c r="J22" s="220">
        <v>14094</v>
      </c>
      <c r="K22" s="218">
        <v>13283</v>
      </c>
      <c r="L22" s="219">
        <v>12852</v>
      </c>
      <c r="M22" s="219" t="s">
        <v>408</v>
      </c>
      <c r="N22" s="220">
        <v>11938</v>
      </c>
      <c r="O22" s="219" t="s">
        <v>408</v>
      </c>
      <c r="P22" s="219" t="s">
        <v>97</v>
      </c>
      <c r="Q22" s="219" t="s">
        <v>97</v>
      </c>
      <c r="R22" s="220">
        <v>9356</v>
      </c>
      <c r="S22" s="219" t="s">
        <v>408</v>
      </c>
      <c r="T22" s="219" t="s">
        <v>408</v>
      </c>
      <c r="U22" s="219" t="s">
        <v>408</v>
      </c>
      <c r="V22" s="220">
        <v>8138</v>
      </c>
      <c r="W22" s="219" t="s">
        <v>408</v>
      </c>
      <c r="X22" s="219" t="s">
        <v>408</v>
      </c>
      <c r="Y22" s="219" t="s">
        <v>408</v>
      </c>
      <c r="Z22" s="220">
        <v>8273</v>
      </c>
      <c r="AA22" s="219" t="s">
        <v>408</v>
      </c>
      <c r="AB22" s="219" t="s">
        <v>408</v>
      </c>
      <c r="AC22" s="219" t="s">
        <v>408</v>
      </c>
      <c r="AD22" s="220">
        <v>8055</v>
      </c>
      <c r="AE22" s="219" t="s">
        <v>408</v>
      </c>
      <c r="AF22" s="219" t="s">
        <v>408</v>
      </c>
      <c r="AG22" s="219" t="s">
        <v>408</v>
      </c>
      <c r="AH22" s="220">
        <v>9402</v>
      </c>
      <c r="AI22" s="219" t="s">
        <v>408</v>
      </c>
      <c r="AJ22" s="219" t="s">
        <v>408</v>
      </c>
      <c r="AK22" s="219" t="s">
        <v>408</v>
      </c>
      <c r="AL22" s="220">
        <v>7926</v>
      </c>
      <c r="AM22" s="219" t="s">
        <v>408</v>
      </c>
      <c r="AN22" s="219" t="s">
        <v>97</v>
      </c>
      <c r="AO22" s="219" t="s">
        <v>97</v>
      </c>
      <c r="AP22" s="220">
        <v>14456</v>
      </c>
      <c r="AQ22" s="219">
        <v>25183</v>
      </c>
      <c r="AR22" s="219">
        <v>26654</v>
      </c>
      <c r="AS22" s="219">
        <v>28792</v>
      </c>
      <c r="AT22" s="220">
        <v>15240</v>
      </c>
      <c r="AU22" s="219">
        <v>31923</v>
      </c>
      <c r="AV22" s="219">
        <v>33145</v>
      </c>
      <c r="AW22" s="219">
        <v>33857</v>
      </c>
      <c r="AX22" s="220"/>
    </row>
    <row r="23" spans="1:50" ht="14.25" customHeight="1">
      <c r="A23" s="249" t="s">
        <v>443</v>
      </c>
      <c r="B23" s="221"/>
      <c r="C23" s="101"/>
      <c r="D23" s="63"/>
      <c r="E23" s="63"/>
      <c r="F23" s="100"/>
      <c r="G23" s="101"/>
      <c r="H23" s="63"/>
      <c r="I23" s="63"/>
      <c r="J23" s="100"/>
      <c r="K23" s="101"/>
      <c r="L23" s="63"/>
      <c r="M23" s="63"/>
      <c r="N23" s="100"/>
      <c r="O23" s="101"/>
      <c r="P23" s="63"/>
      <c r="Q23" s="63"/>
      <c r="R23" s="100"/>
      <c r="S23" s="101"/>
      <c r="T23" s="63"/>
      <c r="U23" s="63"/>
      <c r="V23" s="100"/>
      <c r="W23" s="101"/>
      <c r="X23" s="63"/>
      <c r="Y23" s="63"/>
      <c r="Z23" s="100"/>
      <c r="AA23" s="101"/>
      <c r="AB23" s="63"/>
      <c r="AC23" s="63"/>
      <c r="AD23" s="100"/>
      <c r="AE23" s="101"/>
      <c r="AF23" s="63"/>
      <c r="AG23" s="63"/>
      <c r="AH23" s="100"/>
      <c r="AI23" s="101"/>
      <c r="AJ23" s="63"/>
      <c r="AK23" s="63"/>
      <c r="AL23" s="100"/>
      <c r="AM23" s="101"/>
      <c r="AN23" s="63"/>
      <c r="AO23" s="63"/>
      <c r="AP23" s="100"/>
      <c r="AQ23" s="101"/>
      <c r="AR23" s="63"/>
      <c r="AS23" s="63"/>
      <c r="AT23" s="100"/>
      <c r="AU23" s="101"/>
      <c r="AV23" s="63"/>
      <c r="AW23" s="63"/>
      <c r="AX23" s="100"/>
    </row>
    <row r="24" spans="1:50" ht="15" customHeight="1" thickBot="1">
      <c r="A24" s="420" t="s">
        <v>444</v>
      </c>
      <c r="B24" s="186"/>
      <c r="C24" s="195"/>
      <c r="D24" s="166"/>
      <c r="E24" s="166"/>
      <c r="F24" s="167"/>
      <c r="G24" s="195"/>
      <c r="H24" s="166"/>
      <c r="I24" s="166"/>
      <c r="J24" s="167"/>
      <c r="K24" s="195"/>
      <c r="L24" s="166"/>
      <c r="M24" s="166"/>
      <c r="N24" s="167"/>
      <c r="O24" s="195"/>
      <c r="P24" s="166"/>
      <c r="Q24" s="166"/>
      <c r="R24" s="167"/>
      <c r="S24" s="195"/>
      <c r="T24" s="166"/>
      <c r="U24" s="166"/>
      <c r="V24" s="167"/>
      <c r="W24" s="195"/>
      <c r="X24" s="166"/>
      <c r="Y24" s="166"/>
      <c r="Z24" s="167"/>
      <c r="AA24" s="195"/>
      <c r="AB24" s="166"/>
      <c r="AC24" s="166"/>
      <c r="AD24" s="167"/>
      <c r="AE24" s="195"/>
      <c r="AF24" s="166"/>
      <c r="AG24" s="166"/>
      <c r="AH24" s="167"/>
      <c r="AI24" s="195"/>
      <c r="AJ24" s="166"/>
      <c r="AK24" s="166"/>
      <c r="AL24" s="167"/>
      <c r="AM24" s="195"/>
      <c r="AN24" s="166"/>
      <c r="AO24" s="166"/>
      <c r="AP24" s="167"/>
      <c r="AQ24" s="195"/>
      <c r="AR24" s="166"/>
      <c r="AS24" s="166"/>
      <c r="AT24" s="167"/>
      <c r="AU24" s="195"/>
      <c r="AV24" s="166"/>
      <c r="AW24" s="166"/>
      <c r="AX24" s="167"/>
    </row>
    <row r="25" spans="1:50" s="35" customFormat="1" ht="15.75" customHeight="1" thickBot="1">
      <c r="A25" s="426" t="s">
        <v>445</v>
      </c>
      <c r="B25" s="222"/>
      <c r="C25" s="223">
        <v>606531</v>
      </c>
      <c r="D25" s="224">
        <v>596903</v>
      </c>
      <c r="E25" s="224">
        <v>600141</v>
      </c>
      <c r="F25" s="225">
        <v>574371</v>
      </c>
      <c r="G25" s="223">
        <v>541932</v>
      </c>
      <c r="H25" s="224">
        <v>523886</v>
      </c>
      <c r="I25" s="224">
        <v>406172</v>
      </c>
      <c r="J25" s="225">
        <v>398188</v>
      </c>
      <c r="K25" s="223">
        <v>362328</v>
      </c>
      <c r="L25" s="224">
        <v>367680</v>
      </c>
      <c r="M25" s="224">
        <v>371575</v>
      </c>
      <c r="N25" s="225">
        <v>377894</v>
      </c>
      <c r="O25" s="223">
        <v>362244</v>
      </c>
      <c r="P25" s="224">
        <v>353876</v>
      </c>
      <c r="Q25" s="224">
        <v>377504</v>
      </c>
      <c r="R25" s="225">
        <v>368822</v>
      </c>
      <c r="S25" s="223">
        <v>356564</v>
      </c>
      <c r="T25" s="224">
        <v>348040</v>
      </c>
      <c r="U25" s="224">
        <v>336852</v>
      </c>
      <c r="V25" s="225">
        <v>368065</v>
      </c>
      <c r="W25" s="223">
        <v>353738</v>
      </c>
      <c r="X25" s="224">
        <v>321465</v>
      </c>
      <c r="Y25" s="224">
        <v>329790</v>
      </c>
      <c r="Z25" s="225">
        <v>349322</v>
      </c>
      <c r="AA25" s="223">
        <v>337322</v>
      </c>
      <c r="AB25" s="224">
        <v>345779</v>
      </c>
      <c r="AC25" s="224">
        <v>361314</v>
      </c>
      <c r="AD25" s="225">
        <v>412514</v>
      </c>
      <c r="AE25" s="223">
        <v>389307</v>
      </c>
      <c r="AF25" s="224">
        <v>411934</v>
      </c>
      <c r="AG25" s="224">
        <v>430870</v>
      </c>
      <c r="AH25" s="225">
        <v>439358</v>
      </c>
      <c r="AI25" s="223">
        <v>421922</v>
      </c>
      <c r="AJ25" s="224">
        <v>412494</v>
      </c>
      <c r="AK25" s="224">
        <v>414794</v>
      </c>
      <c r="AL25" s="225">
        <v>411776</v>
      </c>
      <c r="AM25" s="223">
        <v>387061</v>
      </c>
      <c r="AN25" s="224">
        <v>371949</v>
      </c>
      <c r="AO25" s="224">
        <v>379627</v>
      </c>
      <c r="AP25" s="225">
        <v>360724</v>
      </c>
      <c r="AQ25" s="223">
        <v>344180</v>
      </c>
      <c r="AR25" s="224">
        <v>348000</v>
      </c>
      <c r="AS25" s="224">
        <v>357550</v>
      </c>
      <c r="AT25" s="225">
        <v>371778</v>
      </c>
      <c r="AU25" s="223">
        <v>353417</v>
      </c>
      <c r="AV25" s="224">
        <v>352884</v>
      </c>
      <c r="AW25" s="224">
        <v>354367</v>
      </c>
      <c r="AX25" s="225"/>
    </row>
    <row r="26" spans="1:50" ht="14.5" thickTop="1">
      <c r="A26" s="427" t="s">
        <v>446</v>
      </c>
      <c r="B26" s="226"/>
      <c r="C26" s="227"/>
      <c r="D26" s="228"/>
      <c r="E26" s="228"/>
      <c r="F26" s="229"/>
      <c r="G26" s="227"/>
      <c r="H26" s="228"/>
      <c r="I26" s="228"/>
      <c r="J26" s="229"/>
      <c r="K26" s="227"/>
      <c r="L26" s="228"/>
      <c r="M26" s="228" t="s">
        <v>447</v>
      </c>
      <c r="N26" s="229"/>
      <c r="O26" s="227"/>
      <c r="P26" s="228"/>
      <c r="Q26" s="228"/>
      <c r="R26" s="229"/>
      <c r="S26" s="227"/>
      <c r="T26" s="228" t="s">
        <v>447</v>
      </c>
      <c r="U26" s="228"/>
      <c r="V26" s="229"/>
      <c r="W26" s="227"/>
      <c r="X26" s="228"/>
      <c r="Y26" s="228"/>
      <c r="Z26" s="229"/>
      <c r="AA26" s="227"/>
      <c r="AB26" s="228"/>
      <c r="AC26" s="228"/>
      <c r="AD26" s="229"/>
      <c r="AE26" s="227"/>
      <c r="AF26" s="228"/>
      <c r="AG26" s="228"/>
      <c r="AH26" s="229"/>
      <c r="AI26" s="227"/>
      <c r="AJ26" s="228"/>
      <c r="AK26" s="228"/>
      <c r="AL26" s="229"/>
      <c r="AM26" s="227"/>
      <c r="AN26" s="228"/>
      <c r="AO26" s="228"/>
      <c r="AP26" s="229"/>
      <c r="AQ26" s="227"/>
      <c r="AR26" s="228"/>
      <c r="AS26" s="228"/>
      <c r="AT26" s="229"/>
      <c r="AU26" s="227"/>
      <c r="AV26" s="228"/>
      <c r="AW26" s="228"/>
      <c r="AX26" s="229"/>
    </row>
    <row r="27" spans="1:50" ht="14.25" customHeight="1">
      <c r="A27" s="420" t="s">
        <v>448</v>
      </c>
      <c r="B27" s="186"/>
      <c r="C27" s="195">
        <v>315373</v>
      </c>
      <c r="D27" s="166">
        <v>321633</v>
      </c>
      <c r="E27" s="166">
        <v>339009</v>
      </c>
      <c r="F27" s="167">
        <v>325970</v>
      </c>
      <c r="G27" s="195">
        <v>311793</v>
      </c>
      <c r="H27" s="166">
        <v>325105</v>
      </c>
      <c r="I27" s="166">
        <v>225677</v>
      </c>
      <c r="J27" s="167">
        <v>217465</v>
      </c>
      <c r="K27" s="195">
        <v>209527</v>
      </c>
      <c r="L27" s="166">
        <v>231956</v>
      </c>
      <c r="M27" s="166">
        <v>239150</v>
      </c>
      <c r="N27" s="167">
        <v>241222</v>
      </c>
      <c r="O27" s="195">
        <v>239552</v>
      </c>
      <c r="P27" s="166">
        <v>225091</v>
      </c>
      <c r="Q27" s="166">
        <v>223782</v>
      </c>
      <c r="R27" s="167">
        <v>240783</v>
      </c>
      <c r="S27" s="195">
        <v>233191</v>
      </c>
      <c r="T27" s="166">
        <v>229003</v>
      </c>
      <c r="U27" s="166">
        <v>223060</v>
      </c>
      <c r="V27" s="167">
        <v>214355</v>
      </c>
      <c r="W27" s="195">
        <v>204139</v>
      </c>
      <c r="X27" s="166">
        <v>183976</v>
      </c>
      <c r="Y27" s="166">
        <v>187618</v>
      </c>
      <c r="Z27" s="167">
        <v>197129</v>
      </c>
      <c r="AA27" s="195">
        <v>189130</v>
      </c>
      <c r="AB27" s="166">
        <v>194583</v>
      </c>
      <c r="AC27" s="166">
        <v>196800</v>
      </c>
      <c r="AD27" s="167">
        <v>242272</v>
      </c>
      <c r="AE27" s="195">
        <v>226093</v>
      </c>
      <c r="AF27" s="166">
        <v>235216</v>
      </c>
      <c r="AG27" s="166">
        <v>246718</v>
      </c>
      <c r="AH27" s="167">
        <v>211580</v>
      </c>
      <c r="AI27" s="195">
        <v>191624</v>
      </c>
      <c r="AJ27" s="166">
        <v>195402</v>
      </c>
      <c r="AK27" s="166">
        <v>196171</v>
      </c>
      <c r="AL27" s="167">
        <v>199162</v>
      </c>
      <c r="AM27" s="195">
        <v>184222</v>
      </c>
      <c r="AN27" s="166">
        <v>182771</v>
      </c>
      <c r="AO27" s="166">
        <v>190849</v>
      </c>
      <c r="AP27" s="167">
        <v>176559</v>
      </c>
      <c r="AQ27" s="195">
        <v>167019</v>
      </c>
      <c r="AR27" s="166">
        <v>177943</v>
      </c>
      <c r="AS27" s="166">
        <v>183437</v>
      </c>
      <c r="AT27" s="167">
        <v>186666</v>
      </c>
      <c r="AU27" s="195">
        <v>178713</v>
      </c>
      <c r="AV27" s="166">
        <v>184925</v>
      </c>
      <c r="AW27" s="166">
        <v>171004</v>
      </c>
      <c r="AX27" s="167"/>
    </row>
    <row r="28" spans="1:50">
      <c r="A28" s="423"/>
      <c r="B28" s="211" t="s">
        <v>449</v>
      </c>
      <c r="C28" s="212">
        <v>87609</v>
      </c>
      <c r="D28" s="168">
        <v>82414</v>
      </c>
      <c r="E28" s="168">
        <v>81645</v>
      </c>
      <c r="F28" s="169">
        <v>86898</v>
      </c>
      <c r="G28" s="212">
        <v>71257</v>
      </c>
      <c r="H28" s="168">
        <v>68725</v>
      </c>
      <c r="I28" s="168">
        <v>55383</v>
      </c>
      <c r="J28" s="169">
        <v>52466</v>
      </c>
      <c r="K28" s="212">
        <v>39517</v>
      </c>
      <c r="L28" s="168">
        <v>44068</v>
      </c>
      <c r="M28" s="168">
        <v>52437</v>
      </c>
      <c r="N28" s="169">
        <v>54930</v>
      </c>
      <c r="O28" s="212">
        <v>51084</v>
      </c>
      <c r="P28" s="168">
        <v>48433</v>
      </c>
      <c r="Q28" s="168">
        <v>54265</v>
      </c>
      <c r="R28" s="169">
        <v>53942</v>
      </c>
      <c r="S28" s="212">
        <v>49770</v>
      </c>
      <c r="T28" s="168">
        <v>55608</v>
      </c>
      <c r="U28" s="168">
        <v>54565</v>
      </c>
      <c r="V28" s="169">
        <v>66307</v>
      </c>
      <c r="W28" s="212">
        <v>61001</v>
      </c>
      <c r="X28" s="168">
        <v>57347</v>
      </c>
      <c r="Y28" s="168">
        <v>59095</v>
      </c>
      <c r="Z28" s="169">
        <v>63416</v>
      </c>
      <c r="AA28" s="212">
        <v>57248</v>
      </c>
      <c r="AB28" s="168">
        <v>61596</v>
      </c>
      <c r="AC28" s="168">
        <v>67467</v>
      </c>
      <c r="AD28" s="169">
        <v>73312</v>
      </c>
      <c r="AE28" s="212">
        <v>64160</v>
      </c>
      <c r="AF28" s="168">
        <v>71405</v>
      </c>
      <c r="AG28" s="168">
        <v>75678</v>
      </c>
      <c r="AH28" s="169">
        <v>79053</v>
      </c>
      <c r="AI28" s="212">
        <v>71008</v>
      </c>
      <c r="AJ28" s="168">
        <v>61541</v>
      </c>
      <c r="AK28" s="168">
        <v>62892</v>
      </c>
      <c r="AL28" s="169">
        <v>65477</v>
      </c>
      <c r="AM28" s="212">
        <v>56792</v>
      </c>
      <c r="AN28" s="168">
        <v>53524</v>
      </c>
      <c r="AO28" s="168">
        <v>57865</v>
      </c>
      <c r="AP28" s="169">
        <v>58685</v>
      </c>
      <c r="AQ28" s="212">
        <v>53888</v>
      </c>
      <c r="AR28" s="168">
        <v>57986</v>
      </c>
      <c r="AS28" s="168">
        <v>62370</v>
      </c>
      <c r="AT28" s="169">
        <v>67124</v>
      </c>
      <c r="AU28" s="212">
        <v>62944</v>
      </c>
      <c r="AV28" s="168">
        <v>60831</v>
      </c>
      <c r="AW28" s="168">
        <v>62827</v>
      </c>
      <c r="AX28" s="169"/>
    </row>
    <row r="29" spans="1:50">
      <c r="A29" s="423"/>
      <c r="B29" s="211" t="s">
        <v>450</v>
      </c>
      <c r="C29" s="212">
        <v>133634</v>
      </c>
      <c r="D29" s="168">
        <v>136872</v>
      </c>
      <c r="E29" s="168">
        <v>147547</v>
      </c>
      <c r="F29" s="169">
        <v>132734</v>
      </c>
      <c r="G29" s="212">
        <v>133543</v>
      </c>
      <c r="H29" s="168">
        <v>145812</v>
      </c>
      <c r="I29" s="168">
        <v>111888</v>
      </c>
      <c r="J29" s="169">
        <v>109161</v>
      </c>
      <c r="K29" s="212">
        <v>116596</v>
      </c>
      <c r="L29" s="168">
        <v>132931</v>
      </c>
      <c r="M29" s="168">
        <v>134030</v>
      </c>
      <c r="N29" s="169">
        <v>127430</v>
      </c>
      <c r="O29" s="212">
        <v>135288</v>
      </c>
      <c r="P29" s="168">
        <v>119105</v>
      </c>
      <c r="Q29" s="168">
        <v>110947</v>
      </c>
      <c r="R29" s="169">
        <v>118063</v>
      </c>
      <c r="S29" s="212">
        <v>118416</v>
      </c>
      <c r="T29" s="168">
        <v>108880</v>
      </c>
      <c r="U29" s="168">
        <v>107465</v>
      </c>
      <c r="V29" s="169">
        <v>76635</v>
      </c>
      <c r="W29" s="212">
        <v>78624</v>
      </c>
      <c r="X29" s="168">
        <v>74000</v>
      </c>
      <c r="Y29" s="168">
        <v>72535</v>
      </c>
      <c r="Z29" s="169">
        <v>75192</v>
      </c>
      <c r="AA29" s="212">
        <v>77098</v>
      </c>
      <c r="AB29" s="168">
        <v>78622</v>
      </c>
      <c r="AC29" s="168">
        <v>76546</v>
      </c>
      <c r="AD29" s="169">
        <v>104478</v>
      </c>
      <c r="AE29" s="212">
        <v>105584</v>
      </c>
      <c r="AF29" s="168">
        <v>99867</v>
      </c>
      <c r="AG29" s="168">
        <v>101461</v>
      </c>
      <c r="AH29" s="169">
        <v>63329</v>
      </c>
      <c r="AI29" s="212">
        <v>61865</v>
      </c>
      <c r="AJ29" s="168">
        <v>73303</v>
      </c>
      <c r="AK29" s="168">
        <v>73797</v>
      </c>
      <c r="AL29" s="169">
        <v>72692</v>
      </c>
      <c r="AM29" s="212">
        <v>71105</v>
      </c>
      <c r="AN29" s="168">
        <v>68589</v>
      </c>
      <c r="AO29" s="168">
        <v>71310</v>
      </c>
      <c r="AP29" s="169">
        <v>56882</v>
      </c>
      <c r="AQ29" s="212">
        <v>55406</v>
      </c>
      <c r="AR29" s="168">
        <v>60159</v>
      </c>
      <c r="AS29" s="168">
        <v>63136</v>
      </c>
      <c r="AT29" s="169">
        <v>58958</v>
      </c>
      <c r="AU29" s="212">
        <v>58343</v>
      </c>
      <c r="AV29" s="168">
        <v>63719</v>
      </c>
      <c r="AW29" s="168">
        <v>51065</v>
      </c>
      <c r="AX29" s="169"/>
    </row>
    <row r="30" spans="1:50">
      <c r="A30" s="423"/>
      <c r="B30" s="211" t="s">
        <v>451</v>
      </c>
      <c r="C30" s="212" t="s">
        <v>452</v>
      </c>
      <c r="D30" s="168" t="s">
        <v>452</v>
      </c>
      <c r="E30" s="168" t="s">
        <v>452</v>
      </c>
      <c r="F30" s="169"/>
      <c r="G30" s="212" t="s">
        <v>452</v>
      </c>
      <c r="H30" s="168" t="s">
        <v>452</v>
      </c>
      <c r="I30" s="168" t="s">
        <v>452</v>
      </c>
      <c r="J30" s="169" t="s">
        <v>97</v>
      </c>
      <c r="K30" s="212" t="s">
        <v>452</v>
      </c>
      <c r="L30" s="168" t="s">
        <v>452</v>
      </c>
      <c r="M30" s="168" t="s">
        <v>452</v>
      </c>
      <c r="N30" s="169" t="s">
        <v>97</v>
      </c>
      <c r="O30" s="212" t="s">
        <v>452</v>
      </c>
      <c r="P30" s="168" t="s">
        <v>97</v>
      </c>
      <c r="Q30" s="168" t="s">
        <v>97</v>
      </c>
      <c r="R30" s="169" t="s">
        <v>452</v>
      </c>
      <c r="S30" s="212" t="s">
        <v>452</v>
      </c>
      <c r="T30" s="168" t="s">
        <v>452</v>
      </c>
      <c r="U30" s="168" t="s">
        <v>452</v>
      </c>
      <c r="V30" s="169" t="s">
        <v>452</v>
      </c>
      <c r="W30" s="212" t="s">
        <v>452</v>
      </c>
      <c r="X30" s="168" t="s">
        <v>452</v>
      </c>
      <c r="Y30" s="168" t="s">
        <v>452</v>
      </c>
      <c r="Z30" s="169" t="s">
        <v>452</v>
      </c>
      <c r="AA30" s="212" t="s">
        <v>452</v>
      </c>
      <c r="AB30" s="168" t="s">
        <v>452</v>
      </c>
      <c r="AC30" s="168" t="s">
        <v>452</v>
      </c>
      <c r="AD30" s="169" t="s">
        <v>452</v>
      </c>
      <c r="AE30" s="212" t="s">
        <v>452</v>
      </c>
      <c r="AF30" s="168" t="s">
        <v>452</v>
      </c>
      <c r="AG30" s="168" t="s">
        <v>452</v>
      </c>
      <c r="AH30" s="169" t="s">
        <v>452</v>
      </c>
      <c r="AI30" s="212" t="s">
        <v>452</v>
      </c>
      <c r="AJ30" s="168" t="s">
        <v>452</v>
      </c>
      <c r="AK30" s="168" t="s">
        <v>452</v>
      </c>
      <c r="AL30" s="169" t="s">
        <v>452</v>
      </c>
      <c r="AM30" s="212" t="s">
        <v>452</v>
      </c>
      <c r="AN30" s="168" t="s">
        <v>97</v>
      </c>
      <c r="AO30" s="168" t="s">
        <v>97</v>
      </c>
      <c r="AP30" s="169" t="s">
        <v>97</v>
      </c>
      <c r="AQ30" s="212" t="s">
        <v>452</v>
      </c>
      <c r="AR30" s="168" t="s">
        <v>452</v>
      </c>
      <c r="AS30" s="168" t="s">
        <v>452</v>
      </c>
      <c r="AT30" s="169" t="s">
        <v>452</v>
      </c>
      <c r="AU30" s="212" t="s">
        <v>452</v>
      </c>
      <c r="AV30" s="168" t="s">
        <v>97</v>
      </c>
      <c r="AW30" s="168" t="s">
        <v>97</v>
      </c>
      <c r="AX30" s="169"/>
    </row>
    <row r="31" spans="1:50">
      <c r="A31" s="423"/>
      <c r="B31" s="211" t="s">
        <v>8</v>
      </c>
      <c r="C31" s="212">
        <v>1051</v>
      </c>
      <c r="D31" s="168" t="s">
        <v>452</v>
      </c>
      <c r="E31" s="168" t="s">
        <v>452</v>
      </c>
      <c r="F31" s="169" t="s">
        <v>452</v>
      </c>
      <c r="G31" s="212">
        <v>932</v>
      </c>
      <c r="H31" s="168">
        <v>1163</v>
      </c>
      <c r="I31" s="168">
        <v>755</v>
      </c>
      <c r="J31" s="169" t="s">
        <v>97</v>
      </c>
      <c r="K31" s="212" t="s">
        <v>452</v>
      </c>
      <c r="L31" s="168" t="s">
        <v>452</v>
      </c>
      <c r="M31" s="168" t="s">
        <v>452</v>
      </c>
      <c r="N31" s="169" t="s">
        <v>97</v>
      </c>
      <c r="O31" s="212" t="s">
        <v>452</v>
      </c>
      <c r="P31" s="168" t="s">
        <v>97</v>
      </c>
      <c r="Q31" s="168" t="s">
        <v>97</v>
      </c>
      <c r="R31" s="169" t="s">
        <v>452</v>
      </c>
      <c r="S31" s="212" t="s">
        <v>452</v>
      </c>
      <c r="T31" s="168" t="s">
        <v>452</v>
      </c>
      <c r="U31" s="168" t="s">
        <v>452</v>
      </c>
      <c r="V31" s="169" t="s">
        <v>452</v>
      </c>
      <c r="W31" s="212" t="s">
        <v>452</v>
      </c>
      <c r="X31" s="168" t="s">
        <v>452</v>
      </c>
      <c r="Y31" s="168" t="s">
        <v>452</v>
      </c>
      <c r="Z31" s="169" t="s">
        <v>452</v>
      </c>
      <c r="AA31" s="212" t="s">
        <v>452</v>
      </c>
      <c r="AB31" s="168" t="s">
        <v>452</v>
      </c>
      <c r="AC31" s="168" t="s">
        <v>452</v>
      </c>
      <c r="AD31" s="169">
        <v>2797</v>
      </c>
      <c r="AE31" s="212" t="s">
        <v>452</v>
      </c>
      <c r="AF31" s="168" t="s">
        <v>452</v>
      </c>
      <c r="AG31" s="168" t="s">
        <v>452</v>
      </c>
      <c r="AH31" s="169">
        <v>5965</v>
      </c>
      <c r="AI31" s="212" t="s">
        <v>452</v>
      </c>
      <c r="AJ31" s="168" t="s">
        <v>452</v>
      </c>
      <c r="AK31" s="168" t="s">
        <v>452</v>
      </c>
      <c r="AL31" s="169" t="s">
        <v>452</v>
      </c>
      <c r="AM31" s="212" t="s">
        <v>452</v>
      </c>
      <c r="AN31" s="168" t="s">
        <v>97</v>
      </c>
      <c r="AO31" s="168" t="s">
        <v>97</v>
      </c>
      <c r="AP31" s="169" t="s">
        <v>97</v>
      </c>
      <c r="AQ31" s="212" t="s">
        <v>452</v>
      </c>
      <c r="AR31" s="168" t="s">
        <v>452</v>
      </c>
      <c r="AS31" s="168" t="s">
        <v>452</v>
      </c>
      <c r="AT31" s="169" t="s">
        <v>452</v>
      </c>
      <c r="AU31" s="212" t="s">
        <v>452</v>
      </c>
      <c r="AV31" s="168" t="s">
        <v>97</v>
      </c>
      <c r="AW31" s="168" t="s">
        <v>97</v>
      </c>
      <c r="AX31" s="169"/>
    </row>
    <row r="32" spans="1:50">
      <c r="A32" s="423"/>
      <c r="B32" s="211" t="s">
        <v>453</v>
      </c>
      <c r="C32" s="212">
        <v>37366</v>
      </c>
      <c r="D32" s="168">
        <v>46067</v>
      </c>
      <c r="E32" s="168">
        <v>37351</v>
      </c>
      <c r="F32" s="169">
        <v>46133</v>
      </c>
      <c r="G32" s="315" t="s">
        <v>452</v>
      </c>
      <c r="H32" s="168" t="s">
        <v>452</v>
      </c>
      <c r="I32" s="168" t="s">
        <v>452</v>
      </c>
      <c r="J32" s="169">
        <v>23379</v>
      </c>
      <c r="K32" s="315" t="s">
        <v>452</v>
      </c>
      <c r="L32" s="168" t="s">
        <v>452</v>
      </c>
      <c r="M32" s="168" t="s">
        <v>452</v>
      </c>
      <c r="N32" s="169">
        <v>23213</v>
      </c>
      <c r="O32" s="315" t="s">
        <v>452</v>
      </c>
      <c r="P32" s="168" t="s">
        <v>97</v>
      </c>
      <c r="Q32" s="168" t="s">
        <v>97</v>
      </c>
      <c r="R32" s="169">
        <v>26214</v>
      </c>
      <c r="S32" s="315" t="s">
        <v>452</v>
      </c>
      <c r="T32" s="168" t="s">
        <v>452</v>
      </c>
      <c r="U32" s="168" t="s">
        <v>452</v>
      </c>
      <c r="V32" s="169">
        <v>29758</v>
      </c>
      <c r="W32" s="315" t="s">
        <v>452</v>
      </c>
      <c r="X32" s="168" t="s">
        <v>452</v>
      </c>
      <c r="Y32" s="168" t="s">
        <v>452</v>
      </c>
      <c r="Z32" s="169">
        <v>31666</v>
      </c>
      <c r="AA32" s="315" t="s">
        <v>452</v>
      </c>
      <c r="AB32" s="168" t="s">
        <v>452</v>
      </c>
      <c r="AC32" s="168" t="s">
        <v>452</v>
      </c>
      <c r="AD32" s="169">
        <v>34956</v>
      </c>
      <c r="AE32" s="315" t="s">
        <v>452</v>
      </c>
      <c r="AF32" s="168" t="s">
        <v>452</v>
      </c>
      <c r="AG32" s="168" t="s">
        <v>452</v>
      </c>
      <c r="AH32" s="169">
        <v>36060</v>
      </c>
      <c r="AI32" s="315" t="s">
        <v>452</v>
      </c>
      <c r="AJ32" s="168" t="s">
        <v>452</v>
      </c>
      <c r="AK32" s="168" t="s">
        <v>452</v>
      </c>
      <c r="AL32" s="169">
        <v>33265</v>
      </c>
      <c r="AM32" s="315" t="s">
        <v>452</v>
      </c>
      <c r="AN32" s="168" t="s">
        <v>97</v>
      </c>
      <c r="AO32" s="168" t="s">
        <v>97</v>
      </c>
      <c r="AP32" s="169">
        <v>29499</v>
      </c>
      <c r="AQ32" s="315" t="s">
        <v>452</v>
      </c>
      <c r="AR32" s="168" t="s">
        <v>452</v>
      </c>
      <c r="AS32" s="168" t="s">
        <v>452</v>
      </c>
      <c r="AT32" s="169">
        <v>21952</v>
      </c>
      <c r="AU32" s="315" t="s">
        <v>452</v>
      </c>
      <c r="AV32" s="168" t="s">
        <v>97</v>
      </c>
      <c r="AW32" s="168" t="s">
        <v>97</v>
      </c>
      <c r="AX32" s="169"/>
    </row>
    <row r="33" spans="1:50">
      <c r="A33" s="428"/>
      <c r="B33" s="230" t="s">
        <v>454</v>
      </c>
      <c r="C33" s="231">
        <v>55712</v>
      </c>
      <c r="D33" s="232">
        <v>56277</v>
      </c>
      <c r="E33" s="232">
        <v>72465</v>
      </c>
      <c r="F33" s="233">
        <v>60204</v>
      </c>
      <c r="G33" s="231">
        <v>106059</v>
      </c>
      <c r="H33" s="232">
        <v>109404</v>
      </c>
      <c r="I33" s="232">
        <v>57649</v>
      </c>
      <c r="J33" s="233">
        <v>32457</v>
      </c>
      <c r="K33" s="231">
        <v>53413</v>
      </c>
      <c r="L33" s="232">
        <v>54955</v>
      </c>
      <c r="M33" s="232">
        <v>52681</v>
      </c>
      <c r="N33" s="233">
        <v>35648</v>
      </c>
      <c r="O33" s="231">
        <v>53179</v>
      </c>
      <c r="P33" s="232">
        <v>57550</v>
      </c>
      <c r="Q33" s="232">
        <v>58569</v>
      </c>
      <c r="R33" s="233">
        <v>42562</v>
      </c>
      <c r="S33" s="231">
        <v>65005</v>
      </c>
      <c r="T33" s="232">
        <v>64513</v>
      </c>
      <c r="U33" s="232">
        <v>61028</v>
      </c>
      <c r="V33" s="233">
        <v>41654</v>
      </c>
      <c r="W33" s="231">
        <v>64513</v>
      </c>
      <c r="X33" s="232">
        <v>52627</v>
      </c>
      <c r="Y33" s="232">
        <v>55987</v>
      </c>
      <c r="Z33" s="233">
        <v>26855</v>
      </c>
      <c r="AA33" s="231">
        <v>54784</v>
      </c>
      <c r="AB33" s="232">
        <v>54363</v>
      </c>
      <c r="AC33" s="232">
        <v>52784</v>
      </c>
      <c r="AD33" s="233">
        <v>26728</v>
      </c>
      <c r="AE33" s="231">
        <v>56347</v>
      </c>
      <c r="AF33" s="232">
        <v>63943</v>
      </c>
      <c r="AG33" s="232">
        <v>69578</v>
      </c>
      <c r="AH33" s="233">
        <v>27173</v>
      </c>
      <c r="AI33" s="231">
        <v>58749</v>
      </c>
      <c r="AJ33" s="232">
        <v>60558</v>
      </c>
      <c r="AK33" s="232">
        <v>59482</v>
      </c>
      <c r="AL33" s="233">
        <v>27726</v>
      </c>
      <c r="AM33" s="231">
        <v>56323</v>
      </c>
      <c r="AN33" s="232">
        <v>60658</v>
      </c>
      <c r="AO33" s="232">
        <v>61674</v>
      </c>
      <c r="AP33" s="233">
        <v>31492</v>
      </c>
      <c r="AQ33" s="231">
        <v>57723</v>
      </c>
      <c r="AR33" s="232">
        <v>59795</v>
      </c>
      <c r="AS33" s="232">
        <v>57930</v>
      </c>
      <c r="AT33" s="233">
        <v>38632</v>
      </c>
      <c r="AU33" s="231">
        <v>57424</v>
      </c>
      <c r="AV33" s="232">
        <v>60374</v>
      </c>
      <c r="AW33" s="232">
        <v>57110</v>
      </c>
      <c r="AX33" s="233"/>
    </row>
    <row r="34" spans="1:50" ht="14.25" customHeight="1">
      <c r="A34" s="247" t="s">
        <v>455</v>
      </c>
      <c r="B34" s="208"/>
      <c r="C34" s="103">
        <v>192159</v>
      </c>
      <c r="D34" s="77">
        <v>186306</v>
      </c>
      <c r="E34" s="77">
        <v>175373</v>
      </c>
      <c r="F34" s="102">
        <v>158262</v>
      </c>
      <c r="G34" s="103">
        <v>160472</v>
      </c>
      <c r="H34" s="77">
        <v>145347</v>
      </c>
      <c r="I34" s="77">
        <v>132185</v>
      </c>
      <c r="J34" s="102">
        <v>132313</v>
      </c>
      <c r="K34" s="103">
        <v>109686</v>
      </c>
      <c r="L34" s="77">
        <v>93103</v>
      </c>
      <c r="M34" s="77">
        <v>92039</v>
      </c>
      <c r="N34" s="102">
        <v>89064</v>
      </c>
      <c r="O34" s="103">
        <v>85204</v>
      </c>
      <c r="P34" s="77">
        <v>95491</v>
      </c>
      <c r="Q34" s="77">
        <v>95738</v>
      </c>
      <c r="R34" s="102">
        <v>89179</v>
      </c>
      <c r="S34" s="103">
        <v>88625</v>
      </c>
      <c r="T34" s="77">
        <v>88563</v>
      </c>
      <c r="U34" s="77">
        <v>83773</v>
      </c>
      <c r="V34" s="102">
        <v>112457</v>
      </c>
      <c r="W34" s="103">
        <v>111105</v>
      </c>
      <c r="X34" s="77">
        <v>102680</v>
      </c>
      <c r="Y34" s="77">
        <v>102415</v>
      </c>
      <c r="Z34" s="102">
        <v>95567</v>
      </c>
      <c r="AA34" s="103">
        <v>94984</v>
      </c>
      <c r="AB34" s="77">
        <v>95623</v>
      </c>
      <c r="AC34" s="77">
        <v>98064</v>
      </c>
      <c r="AD34" s="102">
        <v>78322</v>
      </c>
      <c r="AE34" s="103">
        <v>78625</v>
      </c>
      <c r="AF34" s="77">
        <v>82753</v>
      </c>
      <c r="AG34" s="77">
        <v>84608</v>
      </c>
      <c r="AH34" s="102">
        <v>106362</v>
      </c>
      <c r="AI34" s="103">
        <v>110515</v>
      </c>
      <c r="AJ34" s="77">
        <v>103490</v>
      </c>
      <c r="AK34" s="77">
        <v>108002</v>
      </c>
      <c r="AL34" s="102">
        <v>105228</v>
      </c>
      <c r="AM34" s="103">
        <v>103606</v>
      </c>
      <c r="AN34" s="77">
        <v>96095</v>
      </c>
      <c r="AO34" s="77">
        <v>96247</v>
      </c>
      <c r="AP34" s="102">
        <v>86949</v>
      </c>
      <c r="AQ34" s="103">
        <v>86293</v>
      </c>
      <c r="AR34" s="77">
        <v>79263</v>
      </c>
      <c r="AS34" s="77">
        <v>82156</v>
      </c>
      <c r="AT34" s="102">
        <v>82967</v>
      </c>
      <c r="AU34" s="103">
        <v>78662</v>
      </c>
      <c r="AV34" s="77">
        <v>72988</v>
      </c>
      <c r="AW34" s="77">
        <v>92425</v>
      </c>
      <c r="AX34" s="102"/>
    </row>
    <row r="35" spans="1:50">
      <c r="A35" s="423"/>
      <c r="B35" s="211" t="s">
        <v>456</v>
      </c>
      <c r="C35" s="212">
        <v>32000</v>
      </c>
      <c r="D35" s="168">
        <v>32000</v>
      </c>
      <c r="E35" s="168">
        <v>12000</v>
      </c>
      <c r="F35" s="169">
        <v>12000</v>
      </c>
      <c r="G35" s="212">
        <v>12000</v>
      </c>
      <c r="H35" s="168">
        <v>12000</v>
      </c>
      <c r="I35" s="168">
        <v>12000</v>
      </c>
      <c r="J35" s="169">
        <v>12000</v>
      </c>
      <c r="K35" s="212" t="s">
        <v>452</v>
      </c>
      <c r="L35" s="168" t="s">
        <v>452</v>
      </c>
      <c r="M35" s="168" t="s">
        <v>452</v>
      </c>
      <c r="N35" s="169" t="s">
        <v>97</v>
      </c>
      <c r="O35" s="212" t="s">
        <v>452</v>
      </c>
      <c r="P35" s="168" t="s">
        <v>452</v>
      </c>
      <c r="Q35" s="168" t="s">
        <v>452</v>
      </c>
      <c r="R35" s="169" t="s">
        <v>452</v>
      </c>
      <c r="S35" s="212" t="s">
        <v>452</v>
      </c>
      <c r="T35" s="168" t="s">
        <v>452</v>
      </c>
      <c r="U35" s="168" t="s">
        <v>452</v>
      </c>
      <c r="V35" s="169" t="s">
        <v>452</v>
      </c>
      <c r="W35" s="212" t="s">
        <v>452</v>
      </c>
      <c r="X35" s="168" t="s">
        <v>452</v>
      </c>
      <c r="Y35" s="168" t="s">
        <v>452</v>
      </c>
      <c r="Z35" s="169" t="s">
        <v>452</v>
      </c>
      <c r="AA35" s="212" t="s">
        <v>452</v>
      </c>
      <c r="AB35" s="168" t="s">
        <v>452</v>
      </c>
      <c r="AC35" s="168" t="s">
        <v>452</v>
      </c>
      <c r="AD35" s="169" t="s">
        <v>452</v>
      </c>
      <c r="AE35" s="212" t="s">
        <v>452</v>
      </c>
      <c r="AF35" s="168" t="s">
        <v>452</v>
      </c>
      <c r="AG35" s="168" t="s">
        <v>452</v>
      </c>
      <c r="AH35" s="169" t="s">
        <v>452</v>
      </c>
      <c r="AI35" s="212" t="s">
        <v>452</v>
      </c>
      <c r="AJ35" s="168" t="s">
        <v>452</v>
      </c>
      <c r="AK35" s="168" t="s">
        <v>452</v>
      </c>
      <c r="AL35" s="169" t="s">
        <v>452</v>
      </c>
      <c r="AM35" s="212" t="s">
        <v>452</v>
      </c>
      <c r="AN35" s="168" t="s">
        <v>97</v>
      </c>
      <c r="AO35" s="168" t="s">
        <v>97</v>
      </c>
      <c r="AP35" s="169" t="s">
        <v>97</v>
      </c>
      <c r="AQ35" s="212" t="s">
        <v>452</v>
      </c>
      <c r="AR35" s="168" t="s">
        <v>452</v>
      </c>
      <c r="AS35" s="168" t="s">
        <v>452</v>
      </c>
      <c r="AT35" s="169" t="s">
        <v>452</v>
      </c>
      <c r="AU35" s="212" t="s">
        <v>452</v>
      </c>
      <c r="AV35" s="168" t="s">
        <v>97</v>
      </c>
      <c r="AW35" s="168" t="s">
        <v>97</v>
      </c>
      <c r="AX35" s="169"/>
    </row>
    <row r="36" spans="1:50">
      <c r="A36" s="423"/>
      <c r="B36" s="211" t="s">
        <v>457</v>
      </c>
      <c r="C36" s="212">
        <v>105486</v>
      </c>
      <c r="D36" s="168">
        <v>102921</v>
      </c>
      <c r="E36" s="168">
        <v>111703</v>
      </c>
      <c r="F36" s="169">
        <v>102646</v>
      </c>
      <c r="G36" s="212">
        <v>102718</v>
      </c>
      <c r="H36" s="168">
        <v>85925</v>
      </c>
      <c r="I36" s="168">
        <v>81495</v>
      </c>
      <c r="J36" s="169">
        <v>82605</v>
      </c>
      <c r="K36" s="212">
        <v>70299</v>
      </c>
      <c r="L36" s="168">
        <v>52641</v>
      </c>
      <c r="M36" s="168">
        <v>49476</v>
      </c>
      <c r="N36" s="169">
        <v>45036</v>
      </c>
      <c r="O36" s="212">
        <v>38528</v>
      </c>
      <c r="P36" s="168">
        <v>46040</v>
      </c>
      <c r="Q36" s="168">
        <v>43661</v>
      </c>
      <c r="R36" s="169">
        <v>33987</v>
      </c>
      <c r="S36" s="212">
        <v>33088</v>
      </c>
      <c r="T36" s="168">
        <v>31748</v>
      </c>
      <c r="U36" s="168">
        <v>26865</v>
      </c>
      <c r="V36" s="169">
        <v>59843</v>
      </c>
      <c r="W36" s="212">
        <v>58235</v>
      </c>
      <c r="X36" s="168">
        <v>49985</v>
      </c>
      <c r="Y36" s="168">
        <v>48981</v>
      </c>
      <c r="Z36" s="169">
        <v>45332</v>
      </c>
      <c r="AA36" s="212">
        <v>43697</v>
      </c>
      <c r="AB36" s="168">
        <v>44173</v>
      </c>
      <c r="AC36" s="168">
        <v>45163</v>
      </c>
      <c r="AD36" s="169">
        <v>14526</v>
      </c>
      <c r="AE36" s="212">
        <v>13990</v>
      </c>
      <c r="AF36" s="168">
        <v>15853</v>
      </c>
      <c r="AG36" s="168">
        <v>16151</v>
      </c>
      <c r="AH36" s="169">
        <v>44241</v>
      </c>
      <c r="AI36" s="212">
        <v>47611</v>
      </c>
      <c r="AJ36" s="168">
        <v>41483</v>
      </c>
      <c r="AK36" s="168">
        <v>44500</v>
      </c>
      <c r="AL36" s="169">
        <v>49391</v>
      </c>
      <c r="AM36" s="212">
        <v>47641</v>
      </c>
      <c r="AN36" s="168">
        <v>39247</v>
      </c>
      <c r="AO36" s="168">
        <v>38342</v>
      </c>
      <c r="AP36" s="169">
        <v>30129</v>
      </c>
      <c r="AQ36" s="212">
        <v>28945</v>
      </c>
      <c r="AR36" s="168">
        <v>20948</v>
      </c>
      <c r="AS36" s="168">
        <v>19537</v>
      </c>
      <c r="AT36" s="169">
        <v>22956</v>
      </c>
      <c r="AU36" s="212">
        <v>22385</v>
      </c>
      <c r="AV36" s="168">
        <v>16090</v>
      </c>
      <c r="AW36" s="168">
        <v>35421</v>
      </c>
      <c r="AX36" s="169"/>
    </row>
    <row r="37" spans="1:50">
      <c r="A37" s="423"/>
      <c r="B37" s="211" t="s">
        <v>458</v>
      </c>
      <c r="C37" s="212">
        <v>47006</v>
      </c>
      <c r="D37" s="168">
        <v>47211</v>
      </c>
      <c r="E37" s="168">
        <v>48398</v>
      </c>
      <c r="F37" s="169">
        <v>40216</v>
      </c>
      <c r="G37" s="212">
        <v>42354</v>
      </c>
      <c r="H37" s="168">
        <v>43322</v>
      </c>
      <c r="I37" s="168">
        <v>35870</v>
      </c>
      <c r="J37" s="169">
        <v>34526</v>
      </c>
      <c r="K37" s="212">
        <v>36068</v>
      </c>
      <c r="L37" s="168">
        <v>37129</v>
      </c>
      <c r="M37" s="168">
        <v>38802</v>
      </c>
      <c r="N37" s="169">
        <v>39655</v>
      </c>
      <c r="O37" s="212">
        <v>40899</v>
      </c>
      <c r="P37" s="168">
        <v>41987</v>
      </c>
      <c r="Q37" s="168">
        <v>45042</v>
      </c>
      <c r="R37" s="169">
        <v>16350</v>
      </c>
      <c r="S37" s="212">
        <v>17880</v>
      </c>
      <c r="T37" s="168">
        <v>18161</v>
      </c>
      <c r="U37" s="168">
        <v>19025</v>
      </c>
      <c r="V37" s="169">
        <v>18912</v>
      </c>
      <c r="W37" s="212">
        <v>19414</v>
      </c>
      <c r="X37" s="168">
        <v>19629</v>
      </c>
      <c r="Y37" s="168">
        <v>19921</v>
      </c>
      <c r="Z37" s="169">
        <v>19823</v>
      </c>
      <c r="AA37" s="212">
        <v>20037</v>
      </c>
      <c r="AB37" s="168">
        <v>19681</v>
      </c>
      <c r="AC37" s="168">
        <v>19811</v>
      </c>
      <c r="AD37" s="169" t="s">
        <v>452</v>
      </c>
      <c r="AE37" s="212" t="s">
        <v>452</v>
      </c>
      <c r="AF37" s="168" t="s">
        <v>452</v>
      </c>
      <c r="AG37" s="168" t="s">
        <v>452</v>
      </c>
      <c r="AH37" s="169" t="s">
        <v>452</v>
      </c>
      <c r="AI37" s="212" t="s">
        <v>452</v>
      </c>
      <c r="AJ37" s="168" t="s">
        <v>452</v>
      </c>
      <c r="AK37" s="168" t="s">
        <v>452</v>
      </c>
      <c r="AL37" s="169" t="s">
        <v>452</v>
      </c>
      <c r="AM37" s="212" t="s">
        <v>452</v>
      </c>
      <c r="AN37" s="168" t="s">
        <v>97</v>
      </c>
      <c r="AO37" s="168" t="s">
        <v>97</v>
      </c>
      <c r="AP37" s="169" t="s">
        <v>97</v>
      </c>
      <c r="AQ37" s="212" t="s">
        <v>452</v>
      </c>
      <c r="AR37" s="168" t="s">
        <v>452</v>
      </c>
      <c r="AS37" s="168" t="s">
        <v>452</v>
      </c>
      <c r="AT37" s="169" t="s">
        <v>452</v>
      </c>
      <c r="AU37" s="212" t="s">
        <v>452</v>
      </c>
      <c r="AV37" s="168" t="s">
        <v>97</v>
      </c>
      <c r="AW37" s="168" t="s">
        <v>97</v>
      </c>
      <c r="AX37" s="169"/>
    </row>
    <row r="38" spans="1:50">
      <c r="A38" s="422"/>
      <c r="B38" s="209" t="s">
        <v>459</v>
      </c>
      <c r="C38" s="210" t="s">
        <v>452</v>
      </c>
      <c r="D38" s="172" t="s">
        <v>452</v>
      </c>
      <c r="E38" s="172"/>
      <c r="F38" s="173"/>
      <c r="G38" s="210" t="s">
        <v>452</v>
      </c>
      <c r="H38" s="172" t="s">
        <v>452</v>
      </c>
      <c r="I38" s="172" t="s">
        <v>452</v>
      </c>
      <c r="J38" s="173" t="s">
        <v>97</v>
      </c>
      <c r="K38" s="210" t="s">
        <v>452</v>
      </c>
      <c r="L38" s="172" t="s">
        <v>452</v>
      </c>
      <c r="M38" s="172" t="s">
        <v>452</v>
      </c>
      <c r="N38" s="173"/>
      <c r="O38" s="210" t="s">
        <v>452</v>
      </c>
      <c r="P38" s="172" t="s">
        <v>452</v>
      </c>
      <c r="Q38" s="172" t="s">
        <v>452</v>
      </c>
      <c r="R38" s="173" t="s">
        <v>452</v>
      </c>
      <c r="S38" s="210" t="s">
        <v>452</v>
      </c>
      <c r="T38" s="172" t="s">
        <v>452</v>
      </c>
      <c r="U38" s="172" t="s">
        <v>452</v>
      </c>
      <c r="V38" s="173" t="s">
        <v>452</v>
      </c>
      <c r="W38" s="210" t="s">
        <v>452</v>
      </c>
      <c r="X38" s="172" t="s">
        <v>452</v>
      </c>
      <c r="Y38" s="172" t="s">
        <v>452</v>
      </c>
      <c r="Z38" s="173" t="s">
        <v>452</v>
      </c>
      <c r="AA38" s="210" t="s">
        <v>452</v>
      </c>
      <c r="AB38" s="172" t="s">
        <v>452</v>
      </c>
      <c r="AC38" s="172" t="s">
        <v>452</v>
      </c>
      <c r="AD38" s="173" t="s">
        <v>452</v>
      </c>
      <c r="AE38" s="210" t="s">
        <v>452</v>
      </c>
      <c r="AF38" s="172" t="s">
        <v>452</v>
      </c>
      <c r="AG38" s="172" t="s">
        <v>452</v>
      </c>
      <c r="AH38" s="173" t="s">
        <v>452</v>
      </c>
      <c r="AI38" s="210" t="s">
        <v>452</v>
      </c>
      <c r="AJ38" s="172" t="s">
        <v>452</v>
      </c>
      <c r="AK38" s="172" t="s">
        <v>452</v>
      </c>
      <c r="AL38" s="173" t="s">
        <v>452</v>
      </c>
      <c r="AM38" s="210" t="s">
        <v>452</v>
      </c>
      <c r="AN38" s="172" t="s">
        <v>97</v>
      </c>
      <c r="AO38" s="172" t="s">
        <v>97</v>
      </c>
      <c r="AP38" s="173">
        <v>14683</v>
      </c>
      <c r="AQ38" s="210" t="s">
        <v>452</v>
      </c>
      <c r="AR38" s="172" t="s">
        <v>452</v>
      </c>
      <c r="AS38" s="172" t="s">
        <v>452</v>
      </c>
      <c r="AT38" s="173">
        <v>17044</v>
      </c>
      <c r="AU38" s="210" t="s">
        <v>452</v>
      </c>
      <c r="AV38" s="172" t="s">
        <v>97</v>
      </c>
      <c r="AW38" s="172" t="s">
        <v>97</v>
      </c>
      <c r="AX38" s="173"/>
    </row>
    <row r="39" spans="1:50">
      <c r="A39" s="422"/>
      <c r="B39" s="209" t="s">
        <v>460</v>
      </c>
      <c r="C39" s="210"/>
      <c r="D39" s="172"/>
      <c r="E39" s="172"/>
      <c r="F39" s="173"/>
      <c r="G39" s="210"/>
      <c r="H39" s="172"/>
      <c r="I39" s="172"/>
      <c r="J39" s="173"/>
      <c r="K39" s="210"/>
      <c r="L39" s="172"/>
      <c r="M39" s="172"/>
      <c r="N39" s="173"/>
      <c r="O39" s="210"/>
      <c r="P39" s="172"/>
      <c r="Q39" s="172"/>
      <c r="R39" s="173"/>
      <c r="S39" s="210"/>
      <c r="T39" s="172"/>
      <c r="U39" s="172"/>
      <c r="V39" s="173"/>
      <c r="W39" s="210"/>
      <c r="X39" s="172"/>
      <c r="Y39" s="172"/>
      <c r="Z39" s="173"/>
      <c r="AA39" s="210"/>
      <c r="AB39" s="172"/>
      <c r="AC39" s="172"/>
      <c r="AD39" s="173">
        <v>20225</v>
      </c>
      <c r="AE39" s="210">
        <v>21405</v>
      </c>
      <c r="AF39" s="172">
        <v>23438</v>
      </c>
      <c r="AG39" s="172">
        <v>23852</v>
      </c>
      <c r="AH39" s="173">
        <v>22817</v>
      </c>
      <c r="AI39" s="210">
        <v>23063</v>
      </c>
      <c r="AJ39" s="172">
        <v>23365</v>
      </c>
      <c r="AK39" s="172">
        <v>23599</v>
      </c>
      <c r="AL39" s="173">
        <v>24841</v>
      </c>
      <c r="AM39" s="210">
        <v>25131</v>
      </c>
      <c r="AN39" s="172">
        <v>25360</v>
      </c>
      <c r="AO39" s="172">
        <v>25674</v>
      </c>
      <c r="AP39" s="173">
        <v>26199</v>
      </c>
      <c r="AQ39" s="210">
        <v>26360</v>
      </c>
      <c r="AR39" s="172">
        <v>26610</v>
      </c>
      <c r="AS39" s="172">
        <v>28905</v>
      </c>
      <c r="AT39" s="173">
        <v>27814</v>
      </c>
      <c r="AU39" s="210">
        <v>28036</v>
      </c>
      <c r="AV39" s="172">
        <v>28335</v>
      </c>
      <c r="AW39" s="172">
        <v>28635</v>
      </c>
      <c r="AX39" s="173"/>
    </row>
    <row r="40" spans="1:50" ht="14.5" thickBot="1">
      <c r="A40" s="429"/>
      <c r="B40" s="234" t="s">
        <v>454</v>
      </c>
      <c r="C40" s="235">
        <v>7665</v>
      </c>
      <c r="D40" s="236">
        <v>4172</v>
      </c>
      <c r="E40" s="236">
        <v>3270</v>
      </c>
      <c r="F40" s="237">
        <v>3398</v>
      </c>
      <c r="G40" s="235">
        <v>3398</v>
      </c>
      <c r="H40" s="236">
        <v>4099</v>
      </c>
      <c r="I40" s="236">
        <v>2818</v>
      </c>
      <c r="J40" s="237">
        <v>3181</v>
      </c>
      <c r="K40" s="235">
        <v>3318</v>
      </c>
      <c r="L40" s="236">
        <v>3332</v>
      </c>
      <c r="M40" s="236">
        <v>3759</v>
      </c>
      <c r="N40" s="237">
        <v>4372</v>
      </c>
      <c r="O40" s="235">
        <v>5776</v>
      </c>
      <c r="P40" s="236">
        <v>7463</v>
      </c>
      <c r="Q40" s="236">
        <v>7034</v>
      </c>
      <c r="R40" s="237">
        <v>38839</v>
      </c>
      <c r="S40" s="235">
        <v>37655</v>
      </c>
      <c r="T40" s="236">
        <v>38652</v>
      </c>
      <c r="U40" s="236">
        <v>37881</v>
      </c>
      <c r="V40" s="237">
        <v>33700</v>
      </c>
      <c r="W40" s="235">
        <v>33454</v>
      </c>
      <c r="X40" s="236">
        <v>33066</v>
      </c>
      <c r="Y40" s="236">
        <v>33511</v>
      </c>
      <c r="Z40" s="237">
        <v>30410</v>
      </c>
      <c r="AA40" s="235">
        <v>31250</v>
      </c>
      <c r="AB40" s="236">
        <v>31767</v>
      </c>
      <c r="AC40" s="236">
        <v>33088</v>
      </c>
      <c r="AD40" s="237">
        <v>43571</v>
      </c>
      <c r="AE40" s="235">
        <v>43229</v>
      </c>
      <c r="AF40" s="236">
        <v>43461</v>
      </c>
      <c r="AG40" s="236">
        <v>44604</v>
      </c>
      <c r="AH40" s="237">
        <v>39304</v>
      </c>
      <c r="AI40" s="235">
        <v>39839</v>
      </c>
      <c r="AJ40" s="236">
        <v>38642</v>
      </c>
      <c r="AK40" s="236">
        <v>39903</v>
      </c>
      <c r="AL40" s="237">
        <v>30996</v>
      </c>
      <c r="AM40" s="235">
        <v>30832</v>
      </c>
      <c r="AN40" s="236">
        <v>31488</v>
      </c>
      <c r="AO40" s="236">
        <v>32231</v>
      </c>
      <c r="AP40" s="237">
        <v>15936</v>
      </c>
      <c r="AQ40" s="235">
        <v>30987</v>
      </c>
      <c r="AR40" s="236">
        <v>31703</v>
      </c>
      <c r="AS40" s="236">
        <v>33712</v>
      </c>
      <c r="AT40" s="237">
        <v>15153</v>
      </c>
      <c r="AU40" s="235">
        <v>28239</v>
      </c>
      <c r="AV40" s="236">
        <v>28561</v>
      </c>
      <c r="AW40" s="236">
        <v>28367</v>
      </c>
      <c r="AX40" s="237"/>
    </row>
    <row r="41" spans="1:50" s="35" customFormat="1" ht="15.75" customHeight="1" thickBot="1">
      <c r="A41" s="430" t="s">
        <v>461</v>
      </c>
      <c r="B41" s="238"/>
      <c r="C41" s="239">
        <v>507533</v>
      </c>
      <c r="D41" s="240">
        <v>507939</v>
      </c>
      <c r="E41" s="240">
        <v>514382</v>
      </c>
      <c r="F41" s="241">
        <v>484232</v>
      </c>
      <c r="G41" s="239">
        <v>472265</v>
      </c>
      <c r="H41" s="240">
        <v>470453</v>
      </c>
      <c r="I41" s="240">
        <v>357862</v>
      </c>
      <c r="J41" s="241">
        <v>349779</v>
      </c>
      <c r="K41" s="239">
        <v>319214</v>
      </c>
      <c r="L41" s="240">
        <v>325060</v>
      </c>
      <c r="M41" s="240">
        <v>331189</v>
      </c>
      <c r="N41" s="241">
        <v>330287</v>
      </c>
      <c r="O41" s="239">
        <v>324757</v>
      </c>
      <c r="P41" s="240">
        <v>320583</v>
      </c>
      <c r="Q41" s="240">
        <v>319520</v>
      </c>
      <c r="R41" s="241">
        <v>329962</v>
      </c>
      <c r="S41" s="239">
        <v>321817</v>
      </c>
      <c r="T41" s="240">
        <v>317566</v>
      </c>
      <c r="U41" s="240">
        <v>306834</v>
      </c>
      <c r="V41" s="241">
        <v>326813</v>
      </c>
      <c r="W41" s="239">
        <v>315245</v>
      </c>
      <c r="X41" s="240">
        <v>286657</v>
      </c>
      <c r="Y41" s="240">
        <v>290033</v>
      </c>
      <c r="Z41" s="241">
        <v>292697</v>
      </c>
      <c r="AA41" s="239">
        <v>284114</v>
      </c>
      <c r="AB41" s="240">
        <v>290206</v>
      </c>
      <c r="AC41" s="240">
        <v>294864</v>
      </c>
      <c r="AD41" s="241">
        <v>320595</v>
      </c>
      <c r="AE41" s="239">
        <v>304719</v>
      </c>
      <c r="AF41" s="240">
        <v>317970</v>
      </c>
      <c r="AG41" s="240">
        <v>331327</v>
      </c>
      <c r="AH41" s="241">
        <v>317943</v>
      </c>
      <c r="AI41" s="239">
        <v>302139</v>
      </c>
      <c r="AJ41" s="240">
        <v>298893</v>
      </c>
      <c r="AK41" s="240">
        <v>304174</v>
      </c>
      <c r="AL41" s="241">
        <v>304391</v>
      </c>
      <c r="AM41" s="239">
        <v>287829</v>
      </c>
      <c r="AN41" s="240">
        <v>278866</v>
      </c>
      <c r="AO41" s="240">
        <v>287097</v>
      </c>
      <c r="AP41" s="241">
        <v>263509</v>
      </c>
      <c r="AQ41" s="239">
        <v>253313</v>
      </c>
      <c r="AR41" s="240">
        <v>257206</v>
      </c>
      <c r="AS41" s="240">
        <v>265594</v>
      </c>
      <c r="AT41" s="241">
        <v>269634</v>
      </c>
      <c r="AU41" s="239">
        <v>257375</v>
      </c>
      <c r="AV41" s="240">
        <v>257914</v>
      </c>
      <c r="AW41" s="240">
        <v>263429</v>
      </c>
      <c r="AX41" s="241"/>
    </row>
    <row r="42" spans="1:50" s="35" customFormat="1" ht="15" customHeight="1">
      <c r="A42" s="639" t="s">
        <v>462</v>
      </c>
      <c r="B42" s="640"/>
      <c r="C42" s="242">
        <v>84477</v>
      </c>
      <c r="D42" s="243">
        <v>78147</v>
      </c>
      <c r="E42" s="243">
        <v>77543</v>
      </c>
      <c r="F42" s="244">
        <v>92230</v>
      </c>
      <c r="G42" s="242">
        <v>71290</v>
      </c>
      <c r="H42" s="243">
        <v>56387</v>
      </c>
      <c r="I42" s="243">
        <v>43085</v>
      </c>
      <c r="J42" s="244">
        <v>44873</v>
      </c>
      <c r="K42" s="242">
        <v>36838</v>
      </c>
      <c r="L42" s="243">
        <v>36195</v>
      </c>
      <c r="M42" s="243">
        <v>34300</v>
      </c>
      <c r="N42" s="244">
        <v>40991</v>
      </c>
      <c r="O42" s="242">
        <v>35379</v>
      </c>
      <c r="P42" s="243">
        <v>33700</v>
      </c>
      <c r="Q42" s="243">
        <v>56107</v>
      </c>
      <c r="R42" s="244">
        <v>43006</v>
      </c>
      <c r="S42" s="242">
        <v>39904</v>
      </c>
      <c r="T42" s="243">
        <v>33337</v>
      </c>
      <c r="U42" s="243">
        <v>32394</v>
      </c>
      <c r="V42" s="244">
        <v>44547</v>
      </c>
      <c r="W42" s="242">
        <v>40025</v>
      </c>
      <c r="X42" s="243">
        <v>37053</v>
      </c>
      <c r="Y42" s="243">
        <v>42423</v>
      </c>
      <c r="Z42" s="244">
        <v>57366</v>
      </c>
      <c r="AA42" s="242">
        <v>54879</v>
      </c>
      <c r="AB42" s="243">
        <v>57979</v>
      </c>
      <c r="AC42" s="243">
        <v>70603</v>
      </c>
      <c r="AD42" s="244">
        <v>83504</v>
      </c>
      <c r="AE42" s="242">
        <v>75802</v>
      </c>
      <c r="AF42" s="243">
        <v>86041</v>
      </c>
      <c r="AG42" s="243">
        <v>92503</v>
      </c>
      <c r="AH42" s="244">
        <v>107090</v>
      </c>
      <c r="AI42" s="242">
        <v>107648</v>
      </c>
      <c r="AJ42" s="243">
        <v>105370</v>
      </c>
      <c r="AK42" s="243">
        <v>100946</v>
      </c>
      <c r="AL42" s="244">
        <v>109460</v>
      </c>
      <c r="AM42" s="242">
        <v>100945</v>
      </c>
      <c r="AN42" s="243">
        <v>93149</v>
      </c>
      <c r="AO42" s="243">
        <v>92947</v>
      </c>
      <c r="AP42" s="244">
        <v>107757</v>
      </c>
      <c r="AQ42" s="242">
        <v>100405</v>
      </c>
      <c r="AR42" s="243">
        <v>100573</v>
      </c>
      <c r="AS42" s="243">
        <v>97742</v>
      </c>
      <c r="AT42" s="244">
        <v>109215</v>
      </c>
      <c r="AU42" s="242">
        <v>104384</v>
      </c>
      <c r="AV42" s="243">
        <v>103626</v>
      </c>
      <c r="AW42" s="243">
        <v>103882</v>
      </c>
      <c r="AX42" s="244"/>
    </row>
    <row r="43" spans="1:50">
      <c r="A43" s="245"/>
      <c r="B43" s="196" t="s">
        <v>463</v>
      </c>
      <c r="C43" s="197">
        <v>76940</v>
      </c>
      <c r="D43" s="198">
        <v>76940</v>
      </c>
      <c r="E43" s="198">
        <v>76940</v>
      </c>
      <c r="F43" s="199">
        <v>76940</v>
      </c>
      <c r="G43" s="197">
        <v>76940</v>
      </c>
      <c r="H43" s="198">
        <v>76940</v>
      </c>
      <c r="I43" s="198">
        <v>76940</v>
      </c>
      <c r="J43" s="199">
        <v>76940</v>
      </c>
      <c r="K43" s="197">
        <v>76940</v>
      </c>
      <c r="L43" s="198">
        <v>76940</v>
      </c>
      <c r="M43" s="198">
        <v>76940</v>
      </c>
      <c r="N43" s="199">
        <v>76940</v>
      </c>
      <c r="O43" s="197">
        <v>76940</v>
      </c>
      <c r="P43" s="198">
        <v>76940</v>
      </c>
      <c r="Q43" s="198">
        <v>44000</v>
      </c>
      <c r="R43" s="199">
        <v>44000</v>
      </c>
      <c r="S43" s="197">
        <v>44000</v>
      </c>
      <c r="T43" s="198">
        <v>44000</v>
      </c>
      <c r="U43" s="198">
        <v>44000</v>
      </c>
      <c r="V43" s="199">
        <v>44000</v>
      </c>
      <c r="W43" s="197">
        <v>44000</v>
      </c>
      <c r="X43" s="198">
        <v>44000</v>
      </c>
      <c r="Y43" s="198">
        <v>44000</v>
      </c>
      <c r="Z43" s="199">
        <v>44000</v>
      </c>
      <c r="AA43" s="197">
        <v>44000</v>
      </c>
      <c r="AB43" s="198">
        <v>44000</v>
      </c>
      <c r="AC43" s="198">
        <v>44000</v>
      </c>
      <c r="AD43" s="199">
        <v>44000</v>
      </c>
      <c r="AE43" s="197">
        <v>44000</v>
      </c>
      <c r="AF43" s="198">
        <v>44000</v>
      </c>
      <c r="AG43" s="198">
        <v>44000</v>
      </c>
      <c r="AH43" s="199">
        <v>44000</v>
      </c>
      <c r="AI43" s="197">
        <v>44000</v>
      </c>
      <c r="AJ43" s="198">
        <v>44000</v>
      </c>
      <c r="AK43" s="198">
        <v>44000</v>
      </c>
      <c r="AL43" s="199">
        <v>44000</v>
      </c>
      <c r="AM43" s="197">
        <v>44000</v>
      </c>
      <c r="AN43" s="198">
        <v>44000</v>
      </c>
      <c r="AO43" s="198">
        <v>44000</v>
      </c>
      <c r="AP43" s="199">
        <v>44000</v>
      </c>
      <c r="AQ43" s="197">
        <v>44000</v>
      </c>
      <c r="AR43" s="198">
        <v>44000</v>
      </c>
      <c r="AS43" s="198">
        <v>44000</v>
      </c>
      <c r="AT43" s="199">
        <v>44000</v>
      </c>
      <c r="AU43" s="197">
        <v>44000</v>
      </c>
      <c r="AV43" s="198">
        <v>44000</v>
      </c>
      <c r="AW43" s="198">
        <v>44000</v>
      </c>
      <c r="AX43" s="199"/>
    </row>
    <row r="44" spans="1:50">
      <c r="A44" s="245"/>
      <c r="B44" s="196" t="s">
        <v>464</v>
      </c>
      <c r="C44" s="197">
        <v>46744</v>
      </c>
      <c r="D44" s="198">
        <v>46744</v>
      </c>
      <c r="E44" s="198">
        <v>46744</v>
      </c>
      <c r="F44" s="199">
        <v>46744</v>
      </c>
      <c r="G44" s="197">
        <v>46744</v>
      </c>
      <c r="H44" s="198">
        <v>46744</v>
      </c>
      <c r="I44" s="198">
        <v>46744</v>
      </c>
      <c r="J44" s="199">
        <v>46744</v>
      </c>
      <c r="K44" s="197">
        <v>46744</v>
      </c>
      <c r="L44" s="198">
        <v>46744</v>
      </c>
      <c r="M44" s="198">
        <v>46744</v>
      </c>
      <c r="N44" s="199">
        <v>46744</v>
      </c>
      <c r="O44" s="197">
        <v>50184</v>
      </c>
      <c r="P44" s="198">
        <v>50184</v>
      </c>
      <c r="Q44" s="198">
        <v>113124</v>
      </c>
      <c r="R44" s="199">
        <v>113124</v>
      </c>
      <c r="S44" s="197">
        <v>21554</v>
      </c>
      <c r="T44" s="198">
        <v>21554</v>
      </c>
      <c r="U44" s="198">
        <v>21554</v>
      </c>
      <c r="V44" s="199">
        <v>21554</v>
      </c>
      <c r="W44" s="197">
        <v>21554</v>
      </c>
      <c r="X44" s="198">
        <v>21554</v>
      </c>
      <c r="Y44" s="198">
        <v>21554</v>
      </c>
      <c r="Z44" s="199">
        <v>21554</v>
      </c>
      <c r="AA44" s="197">
        <v>21554</v>
      </c>
      <c r="AB44" s="198">
        <v>21554</v>
      </c>
      <c r="AC44" s="198">
        <v>21554</v>
      </c>
      <c r="AD44" s="199">
        <v>21554</v>
      </c>
      <c r="AE44" s="197">
        <v>21554</v>
      </c>
      <c r="AF44" s="198">
        <v>21554</v>
      </c>
      <c r="AG44" s="198">
        <v>21554</v>
      </c>
      <c r="AH44" s="199">
        <v>21554</v>
      </c>
      <c r="AI44" s="197">
        <v>21554</v>
      </c>
      <c r="AJ44" s="198">
        <v>21554</v>
      </c>
      <c r="AK44" s="198">
        <v>21554</v>
      </c>
      <c r="AL44" s="199">
        <v>21673</v>
      </c>
      <c r="AM44" s="197">
        <v>21668</v>
      </c>
      <c r="AN44" s="198">
        <v>21668</v>
      </c>
      <c r="AO44" s="198">
        <v>21668</v>
      </c>
      <c r="AP44" s="199">
        <v>19799</v>
      </c>
      <c r="AQ44" s="197">
        <v>19795</v>
      </c>
      <c r="AR44" s="198">
        <v>19795</v>
      </c>
      <c r="AS44" s="198">
        <v>19795</v>
      </c>
      <c r="AT44" s="199">
        <v>19795</v>
      </c>
      <c r="AU44" s="197">
        <v>19820</v>
      </c>
      <c r="AV44" s="198">
        <v>19820</v>
      </c>
      <c r="AW44" s="198">
        <v>19057</v>
      </c>
      <c r="AX44" s="199"/>
    </row>
    <row r="45" spans="1:50">
      <c r="A45" s="245"/>
      <c r="B45" s="196" t="s">
        <v>465</v>
      </c>
      <c r="C45" s="197">
        <v>-38881</v>
      </c>
      <c r="D45" s="198">
        <v>-45200</v>
      </c>
      <c r="E45" s="198">
        <v>-45800</v>
      </c>
      <c r="F45" s="199">
        <v>-31109</v>
      </c>
      <c r="G45" s="197">
        <v>-52045</v>
      </c>
      <c r="H45" s="198">
        <v>-66939</v>
      </c>
      <c r="I45" s="198">
        <v>-80238</v>
      </c>
      <c r="J45" s="199">
        <v>-78448</v>
      </c>
      <c r="K45" s="197">
        <v>-86481</v>
      </c>
      <c r="L45" s="198">
        <v>-87090</v>
      </c>
      <c r="M45" s="198">
        <v>-88979</v>
      </c>
      <c r="N45" s="199">
        <v>-82284</v>
      </c>
      <c r="O45" s="197">
        <v>-91730</v>
      </c>
      <c r="P45" s="198">
        <v>-93405</v>
      </c>
      <c r="Q45" s="198">
        <v>-100994</v>
      </c>
      <c r="R45" s="199">
        <v>-114094</v>
      </c>
      <c r="S45" s="197">
        <v>-25626</v>
      </c>
      <c r="T45" s="198">
        <v>-32184</v>
      </c>
      <c r="U45" s="198">
        <v>-33123</v>
      </c>
      <c r="V45" s="199">
        <v>-20968</v>
      </c>
      <c r="W45" s="197">
        <v>-25489</v>
      </c>
      <c r="X45" s="198">
        <v>-28106</v>
      </c>
      <c r="Y45" s="198">
        <v>-22733</v>
      </c>
      <c r="Z45" s="199">
        <v>-7788</v>
      </c>
      <c r="AA45" s="197">
        <v>-10278</v>
      </c>
      <c r="AB45" s="198">
        <v>-7162</v>
      </c>
      <c r="AC45" s="198">
        <v>5473</v>
      </c>
      <c r="AD45" s="199">
        <v>18382</v>
      </c>
      <c r="AE45" s="197">
        <v>10681</v>
      </c>
      <c r="AF45" s="198">
        <v>20929</v>
      </c>
      <c r="AG45" s="198">
        <v>27397</v>
      </c>
      <c r="AH45" s="199">
        <v>41989</v>
      </c>
      <c r="AI45" s="197">
        <v>42549</v>
      </c>
      <c r="AJ45" s="198">
        <v>40278</v>
      </c>
      <c r="AK45" s="198">
        <v>35859</v>
      </c>
      <c r="AL45" s="199">
        <v>44255</v>
      </c>
      <c r="AM45" s="197">
        <v>35746</v>
      </c>
      <c r="AN45" s="198">
        <v>27951</v>
      </c>
      <c r="AO45" s="198">
        <v>27755</v>
      </c>
      <c r="AP45" s="199">
        <v>44434</v>
      </c>
      <c r="AQ45" s="197">
        <v>37075</v>
      </c>
      <c r="AR45" s="198">
        <v>37247</v>
      </c>
      <c r="AS45" s="198">
        <v>34509</v>
      </c>
      <c r="AT45" s="199">
        <v>45983</v>
      </c>
      <c r="AU45" s="197">
        <v>41555</v>
      </c>
      <c r="AV45" s="198">
        <v>40800</v>
      </c>
      <c r="AW45" s="198">
        <v>41821</v>
      </c>
      <c r="AX45" s="199"/>
    </row>
    <row r="46" spans="1:50">
      <c r="A46" s="246"/>
      <c r="B46" s="204" t="s">
        <v>466</v>
      </c>
      <c r="C46" s="201">
        <v>-325</v>
      </c>
      <c r="D46" s="202">
        <v>-336</v>
      </c>
      <c r="E46" s="202">
        <v>-341</v>
      </c>
      <c r="F46" s="203">
        <v>-344</v>
      </c>
      <c r="G46" s="201">
        <v>-348</v>
      </c>
      <c r="H46" s="202">
        <v>-357</v>
      </c>
      <c r="I46" s="202">
        <v>-360</v>
      </c>
      <c r="J46" s="203">
        <v>-362</v>
      </c>
      <c r="K46" s="201">
        <v>-364</v>
      </c>
      <c r="L46" s="202">
        <v>-399</v>
      </c>
      <c r="M46" s="202">
        <v>-404</v>
      </c>
      <c r="N46" s="203">
        <v>-408</v>
      </c>
      <c r="O46" s="201">
        <v>-13</v>
      </c>
      <c r="P46" s="202">
        <v>-19</v>
      </c>
      <c r="Q46" s="202">
        <v>-22</v>
      </c>
      <c r="R46" s="203">
        <v>-23</v>
      </c>
      <c r="S46" s="201">
        <v>-24</v>
      </c>
      <c r="T46" s="202">
        <v>-32</v>
      </c>
      <c r="U46" s="202">
        <v>-36</v>
      </c>
      <c r="V46" s="203">
        <v>-38</v>
      </c>
      <c r="W46" s="201">
        <v>-39</v>
      </c>
      <c r="X46" s="202">
        <v>-395</v>
      </c>
      <c r="Y46" s="202">
        <v>-397</v>
      </c>
      <c r="Z46" s="203">
        <v>-399</v>
      </c>
      <c r="AA46" s="201">
        <v>-401</v>
      </c>
      <c r="AB46" s="202">
        <v>-412</v>
      </c>
      <c r="AC46" s="202">
        <v>-424</v>
      </c>
      <c r="AD46" s="203">
        <v>-432</v>
      </c>
      <c r="AE46" s="201">
        <v>-434</v>
      </c>
      <c r="AF46" s="202">
        <v>-442</v>
      </c>
      <c r="AG46" s="202">
        <v>-448</v>
      </c>
      <c r="AH46" s="203">
        <v>-453</v>
      </c>
      <c r="AI46" s="201">
        <v>-455</v>
      </c>
      <c r="AJ46" s="202">
        <v>-463</v>
      </c>
      <c r="AK46" s="202">
        <v>-466</v>
      </c>
      <c r="AL46" s="203">
        <v>-468</v>
      </c>
      <c r="AM46" s="201">
        <v>-468</v>
      </c>
      <c r="AN46" s="202">
        <v>-470</v>
      </c>
      <c r="AO46" s="202">
        <v>-476</v>
      </c>
      <c r="AP46" s="203">
        <v>-477</v>
      </c>
      <c r="AQ46" s="201">
        <v>-465</v>
      </c>
      <c r="AR46" s="202">
        <v>-469</v>
      </c>
      <c r="AS46" s="202">
        <v>-562</v>
      </c>
      <c r="AT46" s="203">
        <v>-563</v>
      </c>
      <c r="AU46" s="201">
        <v>-992</v>
      </c>
      <c r="AV46" s="202">
        <v>-994</v>
      </c>
      <c r="AW46" s="202">
        <v>-996</v>
      </c>
      <c r="AX46" s="203"/>
    </row>
    <row r="47" spans="1:50">
      <c r="A47" s="247" t="s">
        <v>467</v>
      </c>
      <c r="B47" s="208"/>
      <c r="C47" s="103">
        <v>8077</v>
      </c>
      <c r="D47" s="77">
        <v>4192</v>
      </c>
      <c r="E47" s="77">
        <v>1713</v>
      </c>
      <c r="F47" s="102">
        <v>-8495</v>
      </c>
      <c r="G47" s="103">
        <v>-8096</v>
      </c>
      <c r="H47" s="77">
        <v>-9516</v>
      </c>
      <c r="I47" s="77">
        <v>-1475</v>
      </c>
      <c r="J47" s="102">
        <v>-3492</v>
      </c>
      <c r="K47" s="103">
        <v>-702</v>
      </c>
      <c r="L47" s="77">
        <v>-617</v>
      </c>
      <c r="M47" s="77">
        <v>-861</v>
      </c>
      <c r="N47" s="102">
        <v>-458</v>
      </c>
      <c r="O47" s="103">
        <v>1559</v>
      </c>
      <c r="P47" s="77">
        <v>-973</v>
      </c>
      <c r="Q47" s="77">
        <v>1308</v>
      </c>
      <c r="R47" s="102">
        <v>-4697</v>
      </c>
      <c r="S47" s="103">
        <v>-4747</v>
      </c>
      <c r="T47" s="77">
        <v>-2623</v>
      </c>
      <c r="U47" s="77">
        <v>-2198</v>
      </c>
      <c r="V47" s="102">
        <v>-3422</v>
      </c>
      <c r="W47" s="103">
        <v>-1660</v>
      </c>
      <c r="X47" s="77">
        <v>-2314</v>
      </c>
      <c r="Y47" s="77">
        <v>-3074</v>
      </c>
      <c r="Z47" s="102">
        <v>-1293</v>
      </c>
      <c r="AA47" s="103">
        <v>-2216</v>
      </c>
      <c r="AB47" s="77">
        <v>-2956</v>
      </c>
      <c r="AC47" s="77">
        <v>-4824</v>
      </c>
      <c r="AD47" s="102">
        <v>5230</v>
      </c>
      <c r="AE47" s="103">
        <v>5896</v>
      </c>
      <c r="AF47" s="77">
        <v>5277</v>
      </c>
      <c r="AG47" s="77">
        <v>5056</v>
      </c>
      <c r="AH47" s="102">
        <v>12536</v>
      </c>
      <c r="AI47" s="103">
        <v>11109</v>
      </c>
      <c r="AJ47" s="77">
        <v>7443</v>
      </c>
      <c r="AK47" s="77">
        <v>9309</v>
      </c>
      <c r="AL47" s="102">
        <v>-2726</v>
      </c>
      <c r="AM47" s="103">
        <v>-2244</v>
      </c>
      <c r="AN47" s="77">
        <v>-579</v>
      </c>
      <c r="AO47" s="77">
        <v>-806</v>
      </c>
      <c r="AP47" s="102">
        <v>-10878</v>
      </c>
      <c r="AQ47" s="103">
        <v>-9684</v>
      </c>
      <c r="AR47" s="77">
        <v>-9932</v>
      </c>
      <c r="AS47" s="77">
        <v>-7249</v>
      </c>
      <c r="AT47" s="102">
        <v>-9045</v>
      </c>
      <c r="AU47" s="103">
        <v>-8547</v>
      </c>
      <c r="AV47" s="77">
        <v>-8881</v>
      </c>
      <c r="AW47" s="77">
        <v>-13189</v>
      </c>
      <c r="AX47" s="102"/>
    </row>
    <row r="48" spans="1:50">
      <c r="A48" s="245"/>
      <c r="B48" s="196" t="s">
        <v>468</v>
      </c>
      <c r="C48" s="197">
        <v>14023</v>
      </c>
      <c r="D48" s="198">
        <v>11191</v>
      </c>
      <c r="E48" s="198">
        <v>9032</v>
      </c>
      <c r="F48" s="199">
        <v>695</v>
      </c>
      <c r="G48" s="197">
        <v>1924</v>
      </c>
      <c r="H48" s="198">
        <v>-179</v>
      </c>
      <c r="I48" s="198">
        <v>936</v>
      </c>
      <c r="J48" s="199">
        <v>-593</v>
      </c>
      <c r="K48" s="197">
        <v>1657</v>
      </c>
      <c r="L48" s="198">
        <v>1969</v>
      </c>
      <c r="M48" s="198">
        <v>1823</v>
      </c>
      <c r="N48" s="199">
        <v>2095</v>
      </c>
      <c r="O48" s="197">
        <v>2347</v>
      </c>
      <c r="P48" s="198">
        <v>1633</v>
      </c>
      <c r="Q48" s="198">
        <v>2821</v>
      </c>
      <c r="R48" s="199">
        <v>-1988</v>
      </c>
      <c r="S48" s="197">
        <v>-2161</v>
      </c>
      <c r="T48" s="198">
        <v>-1916</v>
      </c>
      <c r="U48" s="198">
        <v>-2251</v>
      </c>
      <c r="V48" s="199">
        <v>-1815</v>
      </c>
      <c r="W48" s="197">
        <v>-2330</v>
      </c>
      <c r="X48" s="198">
        <v>-2393</v>
      </c>
      <c r="Y48" s="198">
        <v>-626</v>
      </c>
      <c r="Z48" s="199">
        <v>2192</v>
      </c>
      <c r="AA48" s="197">
        <v>3474</v>
      </c>
      <c r="AB48" s="198">
        <v>4048</v>
      </c>
      <c r="AC48" s="198">
        <v>6012</v>
      </c>
      <c r="AD48" s="199">
        <v>4333</v>
      </c>
      <c r="AE48" s="197">
        <v>5149</v>
      </c>
      <c r="AF48" s="198">
        <v>5882</v>
      </c>
      <c r="AG48" s="198">
        <v>6277</v>
      </c>
      <c r="AH48" s="199">
        <v>8291</v>
      </c>
      <c r="AI48" s="197">
        <v>9749</v>
      </c>
      <c r="AJ48" s="198">
        <v>7082</v>
      </c>
      <c r="AK48" s="198">
        <v>8628</v>
      </c>
      <c r="AL48" s="199">
        <v>4642</v>
      </c>
      <c r="AM48" s="197">
        <v>3491</v>
      </c>
      <c r="AN48" s="198">
        <v>4422</v>
      </c>
      <c r="AO48" s="198">
        <v>6755</v>
      </c>
      <c r="AP48" s="199">
        <v>5337</v>
      </c>
      <c r="AQ48" s="197">
        <v>7114</v>
      </c>
      <c r="AR48" s="198">
        <v>6887</v>
      </c>
      <c r="AS48" s="198">
        <v>9325</v>
      </c>
      <c r="AT48" s="199">
        <v>6578</v>
      </c>
      <c r="AU48" s="197">
        <v>6317</v>
      </c>
      <c r="AV48" s="198">
        <v>5587</v>
      </c>
      <c r="AW48" s="198">
        <v>1458</v>
      </c>
      <c r="AX48" s="199"/>
    </row>
    <row r="49" spans="1:50">
      <c r="A49" s="245"/>
      <c r="B49" s="196" t="s">
        <v>469</v>
      </c>
      <c r="C49" s="197">
        <v>-294</v>
      </c>
      <c r="D49" s="198">
        <v>-288</v>
      </c>
      <c r="E49" s="198">
        <v>-382</v>
      </c>
      <c r="F49" s="199">
        <v>-271</v>
      </c>
      <c r="G49" s="197">
        <v>-553</v>
      </c>
      <c r="H49" s="198">
        <v>-244</v>
      </c>
      <c r="I49" s="198">
        <v>-430</v>
      </c>
      <c r="J49" s="199">
        <v>-467</v>
      </c>
      <c r="K49" s="197">
        <v>-394</v>
      </c>
      <c r="L49" s="198">
        <v>-201</v>
      </c>
      <c r="M49" s="198">
        <v>-128</v>
      </c>
      <c r="N49" s="199">
        <v>-660</v>
      </c>
      <c r="O49" s="197">
        <v>-710</v>
      </c>
      <c r="P49" s="198">
        <v>-1560</v>
      </c>
      <c r="Q49" s="198">
        <v>-881</v>
      </c>
      <c r="R49" s="199">
        <v>-983</v>
      </c>
      <c r="S49" s="197">
        <v>-927</v>
      </c>
      <c r="T49" s="198">
        <v>-799</v>
      </c>
      <c r="U49" s="198">
        <v>-710</v>
      </c>
      <c r="V49" s="199">
        <v>-973</v>
      </c>
      <c r="W49" s="197">
        <v>-698</v>
      </c>
      <c r="X49" s="198">
        <v>-774</v>
      </c>
      <c r="Y49" s="198">
        <v>-773</v>
      </c>
      <c r="Z49" s="199">
        <v>-656</v>
      </c>
      <c r="AA49" s="197">
        <v>-560</v>
      </c>
      <c r="AB49" s="198">
        <v>-535</v>
      </c>
      <c r="AC49" s="198">
        <v>-421</v>
      </c>
      <c r="AD49" s="199">
        <v>-389</v>
      </c>
      <c r="AE49" s="197">
        <v>-348</v>
      </c>
      <c r="AF49" s="198">
        <v>-150</v>
      </c>
      <c r="AG49" s="198">
        <v>-109</v>
      </c>
      <c r="AH49" s="199">
        <v>-72</v>
      </c>
      <c r="AI49" s="197">
        <v>-33</v>
      </c>
      <c r="AJ49" s="198">
        <v>-50</v>
      </c>
      <c r="AK49" s="198">
        <v>105</v>
      </c>
      <c r="AL49" s="199">
        <v>-562</v>
      </c>
      <c r="AM49" s="197">
        <v>-1221</v>
      </c>
      <c r="AN49" s="198">
        <v>-437</v>
      </c>
      <c r="AO49" s="198">
        <v>146</v>
      </c>
      <c r="AP49" s="199">
        <v>-2</v>
      </c>
      <c r="AQ49" s="197">
        <v>-565</v>
      </c>
      <c r="AR49" s="198">
        <v>-449</v>
      </c>
      <c r="AS49" s="198">
        <v>-130</v>
      </c>
      <c r="AT49" s="199">
        <v>34</v>
      </c>
      <c r="AU49" s="197">
        <v>374</v>
      </c>
      <c r="AV49" s="198">
        <v>139</v>
      </c>
      <c r="AW49" s="198">
        <v>111</v>
      </c>
      <c r="AX49" s="199"/>
    </row>
    <row r="50" spans="1:50">
      <c r="A50" s="248"/>
      <c r="B50" s="200" t="s">
        <v>470</v>
      </c>
      <c r="C50" s="201">
        <v>-5652</v>
      </c>
      <c r="D50" s="202">
        <v>-6709</v>
      </c>
      <c r="E50" s="202">
        <v>-6937</v>
      </c>
      <c r="F50" s="203">
        <v>-8920</v>
      </c>
      <c r="G50" s="201">
        <v>-9467</v>
      </c>
      <c r="H50" s="202">
        <v>-9092</v>
      </c>
      <c r="I50" s="202">
        <v>-1981</v>
      </c>
      <c r="J50" s="203">
        <v>-2431</v>
      </c>
      <c r="K50" s="201">
        <v>-1965</v>
      </c>
      <c r="L50" s="202">
        <v>-2386</v>
      </c>
      <c r="M50" s="202">
        <v>-2555</v>
      </c>
      <c r="N50" s="203">
        <v>-1893</v>
      </c>
      <c r="O50" s="201">
        <v>-78</v>
      </c>
      <c r="P50" s="202">
        <v>-1046</v>
      </c>
      <c r="Q50" s="202">
        <v>-632</v>
      </c>
      <c r="R50" s="203">
        <v>-1724</v>
      </c>
      <c r="S50" s="201">
        <v>-1658</v>
      </c>
      <c r="T50" s="202">
        <v>92</v>
      </c>
      <c r="U50" s="202">
        <v>763</v>
      </c>
      <c r="V50" s="203">
        <v>-632</v>
      </c>
      <c r="W50" s="201">
        <v>1369</v>
      </c>
      <c r="X50" s="202">
        <v>854</v>
      </c>
      <c r="Y50" s="202">
        <v>-1674</v>
      </c>
      <c r="Z50" s="203">
        <v>-2829</v>
      </c>
      <c r="AA50" s="201">
        <v>-5130</v>
      </c>
      <c r="AB50" s="202">
        <v>-6469</v>
      </c>
      <c r="AC50" s="202">
        <v>-10415</v>
      </c>
      <c r="AD50" s="203">
        <v>-10358</v>
      </c>
      <c r="AE50" s="201">
        <v>-10889</v>
      </c>
      <c r="AF50" s="202">
        <v>-11106</v>
      </c>
      <c r="AG50" s="202">
        <v>-12111</v>
      </c>
      <c r="AH50" s="203">
        <v>-10433</v>
      </c>
      <c r="AI50" s="201">
        <v>-13145</v>
      </c>
      <c r="AJ50" s="202">
        <v>-13712</v>
      </c>
      <c r="AK50" s="202">
        <v>-13133</v>
      </c>
      <c r="AL50" s="203">
        <v>-12835</v>
      </c>
      <c r="AM50" s="201">
        <v>-10115</v>
      </c>
      <c r="AN50" s="202">
        <v>-9728</v>
      </c>
      <c r="AO50" s="202">
        <v>-12436</v>
      </c>
      <c r="AP50" s="203">
        <v>-11702</v>
      </c>
      <c r="AQ50" s="201">
        <v>-11721</v>
      </c>
      <c r="AR50" s="202">
        <v>-11874</v>
      </c>
      <c r="AS50" s="202">
        <v>-12000</v>
      </c>
      <c r="AT50" s="203">
        <v>-12203</v>
      </c>
      <c r="AU50" s="201">
        <v>-11853</v>
      </c>
      <c r="AV50" s="202">
        <v>-11291</v>
      </c>
      <c r="AW50" s="202">
        <v>-11557</v>
      </c>
      <c r="AX50" s="203"/>
    </row>
    <row r="51" spans="1:50">
      <c r="A51" s="248"/>
      <c r="B51" s="204" t="s">
        <v>471</v>
      </c>
      <c r="C51" s="205"/>
      <c r="D51" s="206"/>
      <c r="E51" s="206"/>
      <c r="F51" s="207"/>
      <c r="G51" s="205"/>
      <c r="H51" s="206"/>
      <c r="I51" s="206"/>
      <c r="J51" s="207"/>
      <c r="K51" s="205"/>
      <c r="L51" s="206"/>
      <c r="M51" s="206"/>
      <c r="N51" s="207"/>
      <c r="O51" s="205"/>
      <c r="P51" s="206"/>
      <c r="Q51" s="206"/>
      <c r="R51" s="207"/>
      <c r="S51" s="205"/>
      <c r="T51" s="206"/>
      <c r="U51" s="206"/>
      <c r="V51" s="207"/>
      <c r="W51" s="205"/>
      <c r="X51" s="206"/>
      <c r="Y51" s="206"/>
      <c r="Z51" s="207"/>
      <c r="AA51" s="205"/>
      <c r="AB51" s="206"/>
      <c r="AC51" s="206"/>
      <c r="AD51" s="207">
        <v>11644</v>
      </c>
      <c r="AE51" s="205">
        <v>11985</v>
      </c>
      <c r="AF51" s="206">
        <v>10651</v>
      </c>
      <c r="AG51" s="206">
        <v>10999</v>
      </c>
      <c r="AH51" s="207">
        <v>14750</v>
      </c>
      <c r="AI51" s="205">
        <v>14538</v>
      </c>
      <c r="AJ51" s="206">
        <v>14123</v>
      </c>
      <c r="AK51" s="206">
        <v>13708</v>
      </c>
      <c r="AL51" s="207">
        <v>6028</v>
      </c>
      <c r="AM51" s="205">
        <v>5600</v>
      </c>
      <c r="AN51" s="206">
        <v>5164</v>
      </c>
      <c r="AO51" s="206">
        <v>4728</v>
      </c>
      <c r="AP51" s="207">
        <v>-4511</v>
      </c>
      <c r="AQ51" s="205">
        <v>-4512</v>
      </c>
      <c r="AR51" s="206">
        <v>-4496</v>
      </c>
      <c r="AS51" s="206">
        <v>-4444</v>
      </c>
      <c r="AT51" s="207">
        <v>-3455</v>
      </c>
      <c r="AU51" s="205">
        <v>-3386</v>
      </c>
      <c r="AV51" s="206">
        <v>-3316</v>
      </c>
      <c r="AW51" s="206">
        <v>-3202</v>
      </c>
      <c r="AX51" s="207"/>
    </row>
    <row r="52" spans="1:50">
      <c r="A52" s="249" t="s">
        <v>472</v>
      </c>
      <c r="B52" s="250"/>
      <c r="C52" s="195">
        <v>32</v>
      </c>
      <c r="D52" s="166">
        <v>79</v>
      </c>
      <c r="E52" s="166">
        <v>79</v>
      </c>
      <c r="F52" s="167">
        <v>79</v>
      </c>
      <c r="G52" s="195">
        <v>79</v>
      </c>
      <c r="H52" s="166">
        <v>79</v>
      </c>
      <c r="I52" s="166">
        <v>79</v>
      </c>
      <c r="J52" s="167">
        <v>79</v>
      </c>
      <c r="K52" s="195">
        <v>79</v>
      </c>
      <c r="L52" s="166">
        <v>79</v>
      </c>
      <c r="M52" s="166">
        <v>79</v>
      </c>
      <c r="N52" s="167">
        <v>79</v>
      </c>
      <c r="O52" s="195">
        <v>79</v>
      </c>
      <c r="P52" s="166">
        <v>79</v>
      </c>
      <c r="Q52" s="166">
        <v>79</v>
      </c>
      <c r="R52" s="167">
        <v>79</v>
      </c>
      <c r="S52" s="195">
        <v>79</v>
      </c>
      <c r="T52" s="166">
        <v>79</v>
      </c>
      <c r="U52" s="166">
        <v>79</v>
      </c>
      <c r="V52" s="167">
        <v>79</v>
      </c>
      <c r="W52" s="195">
        <v>79</v>
      </c>
      <c r="X52" s="166">
        <v>79</v>
      </c>
      <c r="Y52" s="166">
        <v>79</v>
      </c>
      <c r="Z52" s="167">
        <v>79</v>
      </c>
      <c r="AA52" s="195">
        <v>79</v>
      </c>
      <c r="AB52" s="166">
        <v>79</v>
      </c>
      <c r="AC52" s="166">
        <v>79</v>
      </c>
      <c r="AD52" s="167">
        <v>79</v>
      </c>
      <c r="AE52" s="195">
        <v>79</v>
      </c>
      <c r="AF52" s="166">
        <v>79</v>
      </c>
      <c r="AG52" s="166">
        <v>79</v>
      </c>
      <c r="AH52" s="167">
        <v>79</v>
      </c>
      <c r="AI52" s="195">
        <v>79</v>
      </c>
      <c r="AJ52" s="166">
        <v>79</v>
      </c>
      <c r="AK52" s="166">
        <v>79</v>
      </c>
      <c r="AL52" s="167">
        <v>79</v>
      </c>
      <c r="AM52" s="195">
        <v>46</v>
      </c>
      <c r="AN52" s="166">
        <v>70</v>
      </c>
      <c r="AO52" s="166">
        <v>82</v>
      </c>
      <c r="AP52" s="167">
        <v>94</v>
      </c>
      <c r="AQ52" s="195">
        <v>39</v>
      </c>
      <c r="AR52" s="166">
        <v>70</v>
      </c>
      <c r="AS52" s="166">
        <v>86</v>
      </c>
      <c r="AT52" s="167">
        <v>101</v>
      </c>
      <c r="AU52" s="195">
        <v>80</v>
      </c>
      <c r="AV52" s="166">
        <v>106</v>
      </c>
      <c r="AW52" s="166">
        <v>120</v>
      </c>
      <c r="AX52" s="167"/>
    </row>
    <row r="53" spans="1:50" ht="29.25" customHeight="1" thickBot="1">
      <c r="A53" s="641" t="s">
        <v>473</v>
      </c>
      <c r="B53" s="642"/>
      <c r="C53" s="105">
        <v>6410</v>
      </c>
      <c r="D53" s="82">
        <v>6544</v>
      </c>
      <c r="E53" s="82">
        <v>6423</v>
      </c>
      <c r="F53" s="104">
        <v>6324</v>
      </c>
      <c r="G53" s="105">
        <v>6393</v>
      </c>
      <c r="H53" s="82">
        <v>6482</v>
      </c>
      <c r="I53" s="82">
        <v>6621</v>
      </c>
      <c r="J53" s="104">
        <v>6948</v>
      </c>
      <c r="K53" s="105">
        <v>6898</v>
      </c>
      <c r="L53" s="82">
        <v>6963</v>
      </c>
      <c r="M53" s="82">
        <v>6866</v>
      </c>
      <c r="N53" s="104">
        <v>6994</v>
      </c>
      <c r="O53" s="105">
        <v>468</v>
      </c>
      <c r="P53" s="82">
        <v>487</v>
      </c>
      <c r="Q53" s="82">
        <v>488</v>
      </c>
      <c r="R53" s="104">
        <v>470</v>
      </c>
      <c r="S53" s="105">
        <v>-488</v>
      </c>
      <c r="T53" s="82">
        <v>-319</v>
      </c>
      <c r="U53" s="82">
        <v>-257</v>
      </c>
      <c r="V53" s="104">
        <v>46</v>
      </c>
      <c r="W53" s="105">
        <v>48</v>
      </c>
      <c r="X53" s="82">
        <v>-10</v>
      </c>
      <c r="Y53" s="82">
        <v>327</v>
      </c>
      <c r="Z53" s="104">
        <v>473</v>
      </c>
      <c r="AA53" s="105">
        <v>466</v>
      </c>
      <c r="AB53" s="82">
        <v>470</v>
      </c>
      <c r="AC53" s="82">
        <v>591</v>
      </c>
      <c r="AD53" s="104">
        <v>3104</v>
      </c>
      <c r="AE53" s="105">
        <v>2809</v>
      </c>
      <c r="AF53" s="82">
        <v>2565</v>
      </c>
      <c r="AG53" s="82">
        <v>1904</v>
      </c>
      <c r="AH53" s="104">
        <v>1708</v>
      </c>
      <c r="AI53" s="105">
        <v>944</v>
      </c>
      <c r="AJ53" s="82">
        <v>708</v>
      </c>
      <c r="AK53" s="82">
        <v>283</v>
      </c>
      <c r="AL53" s="104">
        <v>572</v>
      </c>
      <c r="AM53" s="105">
        <v>484</v>
      </c>
      <c r="AN53" s="82">
        <v>442</v>
      </c>
      <c r="AO53" s="82">
        <v>306</v>
      </c>
      <c r="AP53" s="104">
        <v>242</v>
      </c>
      <c r="AQ53" s="105">
        <v>106</v>
      </c>
      <c r="AR53" s="82">
        <v>83</v>
      </c>
      <c r="AS53" s="82">
        <v>1376</v>
      </c>
      <c r="AT53" s="104">
        <v>1873</v>
      </c>
      <c r="AU53" s="105">
        <v>124</v>
      </c>
      <c r="AV53" s="82">
        <v>118</v>
      </c>
      <c r="AW53" s="82">
        <v>125</v>
      </c>
      <c r="AX53" s="104"/>
    </row>
    <row r="54" spans="1:50" s="35" customFormat="1" ht="15.75" customHeight="1" thickBot="1">
      <c r="A54" s="430" t="s">
        <v>474</v>
      </c>
      <c r="B54" s="238"/>
      <c r="C54" s="239">
        <v>98998</v>
      </c>
      <c r="D54" s="240">
        <v>88964</v>
      </c>
      <c r="E54" s="240">
        <v>85758</v>
      </c>
      <c r="F54" s="241">
        <v>90138</v>
      </c>
      <c r="G54" s="239">
        <v>69666</v>
      </c>
      <c r="H54" s="240">
        <v>53432</v>
      </c>
      <c r="I54" s="240">
        <v>48310</v>
      </c>
      <c r="J54" s="241">
        <v>48408</v>
      </c>
      <c r="K54" s="239">
        <v>43114</v>
      </c>
      <c r="L54" s="240">
        <v>42620</v>
      </c>
      <c r="M54" s="240">
        <v>40385</v>
      </c>
      <c r="N54" s="241">
        <v>47607</v>
      </c>
      <c r="O54" s="239">
        <v>37486</v>
      </c>
      <c r="P54" s="240">
        <v>33293</v>
      </c>
      <c r="Q54" s="240">
        <v>57983</v>
      </c>
      <c r="R54" s="241">
        <v>38859</v>
      </c>
      <c r="S54" s="239">
        <v>34747</v>
      </c>
      <c r="T54" s="240">
        <v>30473</v>
      </c>
      <c r="U54" s="240">
        <v>30018</v>
      </c>
      <c r="V54" s="241">
        <v>41251</v>
      </c>
      <c r="W54" s="239">
        <v>38493</v>
      </c>
      <c r="X54" s="240">
        <v>34808</v>
      </c>
      <c r="Y54" s="240">
        <v>39757</v>
      </c>
      <c r="Z54" s="241">
        <v>56625</v>
      </c>
      <c r="AA54" s="239">
        <v>53208</v>
      </c>
      <c r="AB54" s="240">
        <v>55573</v>
      </c>
      <c r="AC54" s="240">
        <v>66450</v>
      </c>
      <c r="AD54" s="241">
        <v>91918</v>
      </c>
      <c r="AE54" s="239">
        <v>84587</v>
      </c>
      <c r="AF54" s="240">
        <v>93964</v>
      </c>
      <c r="AG54" s="240">
        <v>99542</v>
      </c>
      <c r="AH54" s="241">
        <v>121414</v>
      </c>
      <c r="AI54" s="239">
        <v>119782</v>
      </c>
      <c r="AJ54" s="240">
        <v>113601</v>
      </c>
      <c r="AK54" s="240">
        <v>110619</v>
      </c>
      <c r="AL54" s="241">
        <v>107384</v>
      </c>
      <c r="AM54" s="239">
        <v>99232</v>
      </c>
      <c r="AN54" s="240">
        <v>93082</v>
      </c>
      <c r="AO54" s="240">
        <v>92530</v>
      </c>
      <c r="AP54" s="241">
        <v>97215</v>
      </c>
      <c r="AQ54" s="239">
        <v>90867</v>
      </c>
      <c r="AR54" s="240">
        <v>90794</v>
      </c>
      <c r="AS54" s="240">
        <v>91955</v>
      </c>
      <c r="AT54" s="241">
        <v>102144</v>
      </c>
      <c r="AU54" s="239">
        <v>96041</v>
      </c>
      <c r="AV54" s="240">
        <v>94970</v>
      </c>
      <c r="AW54" s="240">
        <v>90937</v>
      </c>
      <c r="AX54" s="241"/>
    </row>
    <row r="55" spans="1:50" s="35" customFormat="1" ht="21" customHeight="1" thickBot="1">
      <c r="A55" s="643" t="s">
        <v>475</v>
      </c>
      <c r="B55" s="644"/>
      <c r="C55" s="239">
        <v>606531</v>
      </c>
      <c r="D55" s="240">
        <v>596903</v>
      </c>
      <c r="E55" s="240">
        <v>600141</v>
      </c>
      <c r="F55" s="241">
        <v>574371</v>
      </c>
      <c r="G55" s="239">
        <v>541932</v>
      </c>
      <c r="H55" s="240">
        <v>523886</v>
      </c>
      <c r="I55" s="240">
        <v>406172</v>
      </c>
      <c r="J55" s="241">
        <v>398188</v>
      </c>
      <c r="K55" s="239">
        <v>362328</v>
      </c>
      <c r="L55" s="240">
        <v>367680</v>
      </c>
      <c r="M55" s="240">
        <v>371575</v>
      </c>
      <c r="N55" s="241">
        <v>377894</v>
      </c>
      <c r="O55" s="239">
        <v>362244</v>
      </c>
      <c r="P55" s="240">
        <v>353876</v>
      </c>
      <c r="Q55" s="240">
        <v>377504</v>
      </c>
      <c r="R55" s="241">
        <v>368822</v>
      </c>
      <c r="S55" s="239">
        <v>356564</v>
      </c>
      <c r="T55" s="240">
        <v>348040</v>
      </c>
      <c r="U55" s="240">
        <v>336852</v>
      </c>
      <c r="V55" s="241">
        <v>368065</v>
      </c>
      <c r="W55" s="239">
        <v>353738</v>
      </c>
      <c r="X55" s="240">
        <v>321465</v>
      </c>
      <c r="Y55" s="240">
        <v>329790</v>
      </c>
      <c r="Z55" s="241">
        <v>349322</v>
      </c>
      <c r="AA55" s="239">
        <v>337322</v>
      </c>
      <c r="AB55" s="240">
        <v>345779</v>
      </c>
      <c r="AC55" s="240">
        <v>361314</v>
      </c>
      <c r="AD55" s="241">
        <v>412514</v>
      </c>
      <c r="AE55" s="239">
        <v>389307</v>
      </c>
      <c r="AF55" s="240">
        <v>411934</v>
      </c>
      <c r="AG55" s="240">
        <v>430870</v>
      </c>
      <c r="AH55" s="241">
        <v>439358</v>
      </c>
      <c r="AI55" s="239">
        <v>421922</v>
      </c>
      <c r="AJ55" s="240">
        <v>412494</v>
      </c>
      <c r="AK55" s="240">
        <v>414794</v>
      </c>
      <c r="AL55" s="241">
        <v>411776</v>
      </c>
      <c r="AM55" s="239">
        <v>387061</v>
      </c>
      <c r="AN55" s="240">
        <v>371949</v>
      </c>
      <c r="AO55" s="240">
        <v>379627</v>
      </c>
      <c r="AP55" s="241">
        <v>360724</v>
      </c>
      <c r="AQ55" s="239">
        <v>344180</v>
      </c>
      <c r="AR55" s="240">
        <v>348000</v>
      </c>
      <c r="AS55" s="240">
        <v>357550</v>
      </c>
      <c r="AT55" s="241">
        <v>371778</v>
      </c>
      <c r="AU55" s="239">
        <v>353417</v>
      </c>
      <c r="AV55" s="240">
        <v>352884</v>
      </c>
      <c r="AW55" s="240">
        <v>354367</v>
      </c>
      <c r="AX55" s="241"/>
    </row>
    <row r="58" spans="1:50">
      <c r="A58" s="251"/>
      <c r="B58" s="191"/>
    </row>
    <row r="59" spans="1:50">
      <c r="A59" s="576"/>
      <c r="B59" s="191"/>
    </row>
  </sheetData>
  <sheetProtection password="CC09" sheet="1" objects="1" scenarios="1"/>
  <mergeCells count="15">
    <mergeCell ref="AI4:AL4"/>
    <mergeCell ref="AM4:AP4"/>
    <mergeCell ref="AQ4:AT4"/>
    <mergeCell ref="AU4:AX4"/>
    <mergeCell ref="C4:F4"/>
    <mergeCell ref="G4:J4"/>
    <mergeCell ref="K4:N4"/>
    <mergeCell ref="O4:R4"/>
    <mergeCell ref="S4:V4"/>
    <mergeCell ref="W4:Z4"/>
    <mergeCell ref="A42:B42"/>
    <mergeCell ref="A53:B53"/>
    <mergeCell ref="A55:B55"/>
    <mergeCell ref="AA4:AD4"/>
    <mergeCell ref="AE4:AH4"/>
  </mergeCells>
  <phoneticPr fontId="2"/>
  <pageMargins left="0.74803149606299213" right="0.74803149606299213" top="0.23622047244094491" bottom="0.23622047244094491" header="0.15748031496062992" footer="0.15748031496062992"/>
  <pageSetup paperSize="9" scale="45" fitToWidth="2" orientation="landscape" verticalDpi="200" r:id="rId1"/>
  <headerFooter alignWithMargins="0">
    <oddHeader>&amp;L&amp;"ＭＳ Ｐゴシック,太字"&amp;16 2.Consolidated Balance Sheets&amp;R(unit : million)</oddHeader>
  </headerFooter>
  <colBreaks count="2" manualBreakCount="2">
    <brk id="22" max="1048575" man="1"/>
    <brk id="4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showZero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" defaultRowHeight="14"/>
  <cols>
    <col min="1" max="1" width="2.7265625" style="160" customWidth="1"/>
    <col min="2" max="2" width="58.6328125" style="160" customWidth="1"/>
    <col min="3" max="13" width="11.6328125" style="34" customWidth="1"/>
    <col min="14" max="16384" width="9" style="34"/>
  </cols>
  <sheetData>
    <row r="1" spans="1:13" ht="14.5" thickBot="1"/>
    <row r="2" spans="1:13" ht="15" customHeight="1">
      <c r="A2" s="419"/>
      <c r="B2" s="431"/>
      <c r="C2" s="432" t="s">
        <v>70</v>
      </c>
      <c r="D2" s="432" t="s">
        <v>72</v>
      </c>
      <c r="E2" s="432" t="s">
        <v>106</v>
      </c>
      <c r="F2" s="432" t="s">
        <v>109</v>
      </c>
      <c r="G2" s="432" t="s">
        <v>163</v>
      </c>
      <c r="H2" s="485" t="s">
        <v>184</v>
      </c>
      <c r="I2" s="432" t="s">
        <v>195</v>
      </c>
      <c r="J2" s="432" t="s">
        <v>245</v>
      </c>
      <c r="K2" s="432" t="s">
        <v>266</v>
      </c>
      <c r="L2" s="432" t="s">
        <v>362</v>
      </c>
      <c r="M2" s="524" t="s">
        <v>359</v>
      </c>
    </row>
    <row r="3" spans="1:13" ht="15" customHeight="1">
      <c r="A3" s="420"/>
      <c r="B3" s="154"/>
      <c r="C3" s="387" t="s">
        <v>71</v>
      </c>
      <c r="D3" s="387" t="s">
        <v>96</v>
      </c>
      <c r="E3" s="387" t="s">
        <v>108</v>
      </c>
      <c r="F3" s="387" t="s">
        <v>137</v>
      </c>
      <c r="G3" s="387" t="s">
        <v>164</v>
      </c>
      <c r="H3" s="387" t="s">
        <v>185</v>
      </c>
      <c r="I3" s="387" t="s">
        <v>211</v>
      </c>
      <c r="J3" s="387" t="s">
        <v>246</v>
      </c>
      <c r="K3" s="387" t="s">
        <v>277</v>
      </c>
      <c r="L3" s="387" t="s">
        <v>336</v>
      </c>
      <c r="M3" s="459" t="s">
        <v>360</v>
      </c>
    </row>
    <row r="4" spans="1:13" ht="15" customHeight="1" thickBot="1">
      <c r="A4" s="421"/>
      <c r="B4" s="433"/>
      <c r="C4" s="388">
        <v>2008.3</v>
      </c>
      <c r="D4" s="388">
        <v>2009.3</v>
      </c>
      <c r="E4" s="388">
        <v>2010.3</v>
      </c>
      <c r="F4" s="388">
        <v>2011.3</v>
      </c>
      <c r="G4" s="388">
        <v>2012.3</v>
      </c>
      <c r="H4" s="388">
        <v>2013.3</v>
      </c>
      <c r="I4" s="388">
        <v>2014.3</v>
      </c>
      <c r="J4" s="388">
        <v>2015.3</v>
      </c>
      <c r="K4" s="388" t="s">
        <v>278</v>
      </c>
      <c r="L4" s="388">
        <v>2017.3</v>
      </c>
      <c r="M4" s="460">
        <v>2018.3</v>
      </c>
    </row>
    <row r="5" spans="1:13" ht="17.25" customHeight="1" thickBot="1">
      <c r="A5" s="516" t="s">
        <v>304</v>
      </c>
      <c r="B5" s="145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</row>
    <row r="6" spans="1:13" ht="17.25" customHeight="1">
      <c r="A6" s="517"/>
      <c r="B6" s="146" t="s">
        <v>305</v>
      </c>
      <c r="C6" s="164">
        <v>4122</v>
      </c>
      <c r="D6" s="164">
        <v>-37924</v>
      </c>
      <c r="E6" s="164">
        <v>-2325</v>
      </c>
      <c r="F6" s="164">
        <v>-30121</v>
      </c>
      <c r="G6" s="164">
        <v>5593</v>
      </c>
      <c r="H6" s="164">
        <v>18634</v>
      </c>
      <c r="I6" s="164">
        <v>31761</v>
      </c>
      <c r="J6" s="164">
        <v>37532</v>
      </c>
      <c r="K6" s="164">
        <v>11689</v>
      </c>
      <c r="L6" s="164">
        <v>13672</v>
      </c>
      <c r="M6" s="165">
        <v>8128</v>
      </c>
    </row>
    <row r="7" spans="1:13" ht="17.25" customHeight="1">
      <c r="A7" s="420"/>
      <c r="B7" s="147" t="s">
        <v>306</v>
      </c>
      <c r="C7" s="166">
        <v>34814</v>
      </c>
      <c r="D7" s="166">
        <v>25815</v>
      </c>
      <c r="E7" s="166">
        <v>15515</v>
      </c>
      <c r="F7" s="166">
        <v>14095</v>
      </c>
      <c r="G7" s="166">
        <v>12680</v>
      </c>
      <c r="H7" s="166">
        <v>13021</v>
      </c>
      <c r="I7" s="166">
        <v>14249</v>
      </c>
      <c r="J7" s="166">
        <v>14464</v>
      </c>
      <c r="K7" s="166">
        <v>14382</v>
      </c>
      <c r="L7" s="166">
        <v>13991</v>
      </c>
      <c r="M7" s="167">
        <v>12978</v>
      </c>
    </row>
    <row r="8" spans="1:13">
      <c r="A8" s="423"/>
      <c r="B8" s="148" t="s">
        <v>307</v>
      </c>
      <c r="C8" s="168">
        <v>-6496</v>
      </c>
      <c r="D8" s="168">
        <v>19268</v>
      </c>
      <c r="E8" s="168">
        <v>-692</v>
      </c>
      <c r="F8" s="168">
        <v>-12563</v>
      </c>
      <c r="G8" s="168">
        <v>7418</v>
      </c>
      <c r="H8" s="168">
        <v>3487</v>
      </c>
      <c r="I8" s="168">
        <v>5009</v>
      </c>
      <c r="J8" s="168">
        <v>8693</v>
      </c>
      <c r="K8" s="168">
        <v>-8743</v>
      </c>
      <c r="L8" s="168">
        <v>30440</v>
      </c>
      <c r="M8" s="169">
        <v>5576</v>
      </c>
    </row>
    <row r="9" spans="1:13" ht="17.25" customHeight="1">
      <c r="A9" s="423"/>
      <c r="B9" s="149" t="s">
        <v>308</v>
      </c>
      <c r="C9" s="168">
        <v>24681</v>
      </c>
      <c r="D9" s="168">
        <v>18822</v>
      </c>
      <c r="E9" s="168">
        <v>16256</v>
      </c>
      <c r="F9" s="168">
        <v>-3478</v>
      </c>
      <c r="G9" s="168">
        <v>-3079</v>
      </c>
      <c r="H9" s="168">
        <v>-1307</v>
      </c>
      <c r="I9" s="168">
        <v>-371</v>
      </c>
      <c r="J9" s="168">
        <v>3905</v>
      </c>
      <c r="K9" s="168">
        <v>3539</v>
      </c>
      <c r="L9" s="168">
        <v>15515</v>
      </c>
      <c r="M9" s="169">
        <v>3296</v>
      </c>
    </row>
    <row r="10" spans="1:13" ht="17.25" customHeight="1">
      <c r="A10" s="423"/>
      <c r="B10" s="149" t="s">
        <v>309</v>
      </c>
      <c r="C10" s="168">
        <v>-11821</v>
      </c>
      <c r="D10" s="168">
        <v>-19249</v>
      </c>
      <c r="E10" s="168">
        <v>3475</v>
      </c>
      <c r="F10" s="168">
        <v>4046</v>
      </c>
      <c r="G10" s="168">
        <v>11018</v>
      </c>
      <c r="H10" s="168">
        <v>-17963</v>
      </c>
      <c r="I10" s="168">
        <v>-3075</v>
      </c>
      <c r="J10" s="168">
        <v>-8906</v>
      </c>
      <c r="K10" s="168">
        <v>-4784</v>
      </c>
      <c r="L10" s="168">
        <v>-1040</v>
      </c>
      <c r="M10" s="169">
        <v>7593</v>
      </c>
    </row>
    <row r="11" spans="1:13" ht="17.25" customHeight="1">
      <c r="A11" s="423"/>
      <c r="B11" s="149" t="s">
        <v>303</v>
      </c>
      <c r="C11" s="168">
        <v>-2755</v>
      </c>
      <c r="D11" s="168">
        <v>12208</v>
      </c>
      <c r="E11" s="168">
        <v>19060</v>
      </c>
      <c r="F11" s="168">
        <v>29608</v>
      </c>
      <c r="G11" s="168">
        <v>-10843</v>
      </c>
      <c r="H11" s="168">
        <v>-27491</v>
      </c>
      <c r="I11" s="168">
        <v>-15705</v>
      </c>
      <c r="J11" s="168">
        <v>-14689</v>
      </c>
      <c r="K11" s="168">
        <v>-19656</v>
      </c>
      <c r="L11" s="168">
        <v>-30611</v>
      </c>
      <c r="M11" s="169">
        <v>-21993</v>
      </c>
    </row>
    <row r="12" spans="1:13" s="35" customFormat="1" ht="17.25" customHeight="1" thickBot="1">
      <c r="A12" s="518" t="s">
        <v>310</v>
      </c>
      <c r="B12" s="150"/>
      <c r="C12" s="170">
        <v>42543</v>
      </c>
      <c r="D12" s="170">
        <v>18941</v>
      </c>
      <c r="E12" s="170">
        <v>51290</v>
      </c>
      <c r="F12" s="170">
        <v>1588</v>
      </c>
      <c r="G12" s="170">
        <v>22791</v>
      </c>
      <c r="H12" s="170">
        <v>-11619</v>
      </c>
      <c r="I12" s="170">
        <v>31868</v>
      </c>
      <c r="J12" s="170">
        <v>40999</v>
      </c>
      <c r="K12" s="170">
        <v>-3573</v>
      </c>
      <c r="L12" s="170">
        <v>41967</v>
      </c>
      <c r="M12" s="171">
        <v>15578</v>
      </c>
    </row>
    <row r="13" spans="1:13" ht="17.25" customHeight="1" thickBot="1">
      <c r="A13" s="516" t="s">
        <v>311</v>
      </c>
      <c r="B13" s="145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3"/>
    </row>
    <row r="14" spans="1:13" ht="17.25" customHeight="1">
      <c r="A14" s="517"/>
      <c r="B14" s="151" t="s">
        <v>312</v>
      </c>
      <c r="C14" s="164"/>
      <c r="D14" s="164"/>
      <c r="E14" s="164">
        <v>-4000</v>
      </c>
      <c r="F14" s="164">
        <v>2965</v>
      </c>
      <c r="G14" s="164">
        <v>-491</v>
      </c>
      <c r="H14" s="486">
        <v>495</v>
      </c>
      <c r="I14" s="486">
        <v>500</v>
      </c>
      <c r="J14" s="486"/>
      <c r="K14" s="486"/>
      <c r="L14" s="486"/>
      <c r="M14" s="461"/>
    </row>
    <row r="15" spans="1:13" ht="17.25" customHeight="1">
      <c r="A15" s="423"/>
      <c r="B15" s="149" t="s">
        <v>313</v>
      </c>
      <c r="C15" s="168">
        <v>-25401</v>
      </c>
      <c r="D15" s="168">
        <v>-17258</v>
      </c>
      <c r="E15" s="168">
        <v>-8043</v>
      </c>
      <c r="F15" s="168">
        <v>-6535</v>
      </c>
      <c r="G15" s="168">
        <v>-8757</v>
      </c>
      <c r="H15" s="168">
        <v>-11881</v>
      </c>
      <c r="I15" s="168">
        <v>-7771</v>
      </c>
      <c r="J15" s="168">
        <v>-10598</v>
      </c>
      <c r="K15" s="168">
        <v>-11598</v>
      </c>
      <c r="L15" s="168">
        <v>-8773</v>
      </c>
      <c r="M15" s="169">
        <v>-6801</v>
      </c>
    </row>
    <row r="16" spans="1:13" ht="32.25" customHeight="1">
      <c r="A16" s="420"/>
      <c r="B16" s="152" t="s">
        <v>314</v>
      </c>
      <c r="C16" s="168">
        <v>9185</v>
      </c>
      <c r="D16" s="168" t="s">
        <v>69</v>
      </c>
      <c r="E16" s="168">
        <v>1368</v>
      </c>
      <c r="F16" s="168" t="s">
        <v>69</v>
      </c>
      <c r="G16" s="168" t="s">
        <v>69</v>
      </c>
      <c r="H16" s="168">
        <v>4053</v>
      </c>
      <c r="I16" s="168" t="s">
        <v>213</v>
      </c>
      <c r="J16" s="168" t="s">
        <v>244</v>
      </c>
      <c r="K16" s="168" t="s">
        <v>279</v>
      </c>
      <c r="L16" s="168">
        <v>5760</v>
      </c>
      <c r="M16" s="169">
        <v>2745</v>
      </c>
    </row>
    <row r="17" spans="1:13" ht="17.25" customHeight="1">
      <c r="A17" s="423"/>
      <c r="B17" s="149" t="s">
        <v>315</v>
      </c>
      <c r="C17" s="168">
        <v>-4692</v>
      </c>
      <c r="D17" s="168">
        <v>-3883</v>
      </c>
      <c r="E17" s="168">
        <v>-2321</v>
      </c>
      <c r="F17" s="168">
        <v>-2237</v>
      </c>
      <c r="G17" s="168">
        <v>-2282</v>
      </c>
      <c r="H17" s="168">
        <v>-2977</v>
      </c>
      <c r="I17" s="168">
        <v>-3664</v>
      </c>
      <c r="J17" s="168">
        <v>-3931</v>
      </c>
      <c r="K17" s="168">
        <v>-2630</v>
      </c>
      <c r="L17" s="168">
        <v>-5194</v>
      </c>
      <c r="M17" s="169">
        <v>-2638</v>
      </c>
    </row>
    <row r="18" spans="1:13">
      <c r="A18" s="423"/>
      <c r="B18" s="148" t="s">
        <v>316</v>
      </c>
      <c r="C18" s="168">
        <v>523</v>
      </c>
      <c r="D18" s="168">
        <v>-840</v>
      </c>
      <c r="E18" s="168">
        <v>-895</v>
      </c>
      <c r="F18" s="168">
        <v>810</v>
      </c>
      <c r="G18" s="168">
        <v>2552</v>
      </c>
      <c r="H18" s="168">
        <v>2861</v>
      </c>
      <c r="I18" s="168">
        <v>446</v>
      </c>
      <c r="J18" s="168">
        <v>319</v>
      </c>
      <c r="K18" s="168">
        <v>2680</v>
      </c>
      <c r="L18" s="168">
        <v>3081</v>
      </c>
      <c r="M18" s="169"/>
    </row>
    <row r="19" spans="1:13" ht="17.25" customHeight="1">
      <c r="A19" s="422"/>
      <c r="B19" s="153" t="s">
        <v>303</v>
      </c>
      <c r="C19" s="172">
        <v>-2490</v>
      </c>
      <c r="D19" s="172">
        <v>79439</v>
      </c>
      <c r="E19" s="172">
        <v>901</v>
      </c>
      <c r="F19" s="172">
        <v>576</v>
      </c>
      <c r="G19" s="172">
        <v>-412</v>
      </c>
      <c r="H19" s="172">
        <v>-1762</v>
      </c>
      <c r="I19" s="172">
        <v>-3488</v>
      </c>
      <c r="J19" s="172">
        <v>-4373</v>
      </c>
      <c r="K19" s="172">
        <v>-2214</v>
      </c>
      <c r="L19" s="172">
        <v>12714</v>
      </c>
      <c r="M19" s="173">
        <v>-3791</v>
      </c>
    </row>
    <row r="20" spans="1:13" s="35" customFormat="1" ht="14.5" thickBot="1">
      <c r="A20" s="651" t="s">
        <v>330</v>
      </c>
      <c r="B20" s="652"/>
      <c r="C20" s="174">
        <v>-22876</v>
      </c>
      <c r="D20" s="174">
        <v>57457</v>
      </c>
      <c r="E20" s="174">
        <v>-12992</v>
      </c>
      <c r="F20" s="174">
        <v>-4423</v>
      </c>
      <c r="G20" s="174">
        <v>-9392</v>
      </c>
      <c r="H20" s="174">
        <v>-9214</v>
      </c>
      <c r="I20" s="174">
        <v>-13977</v>
      </c>
      <c r="J20" s="174">
        <v>-18583</v>
      </c>
      <c r="K20" s="174">
        <v>-13762</v>
      </c>
      <c r="L20" s="174">
        <v>7588</v>
      </c>
      <c r="M20" s="175">
        <v>-10485</v>
      </c>
    </row>
    <row r="21" spans="1:13" s="35" customFormat="1" ht="17.25" customHeight="1" thickTop="1" thickBot="1">
      <c r="A21" s="519" t="s">
        <v>364</v>
      </c>
      <c r="B21" s="553"/>
      <c r="C21" s="176">
        <v>19667</v>
      </c>
      <c r="D21" s="176">
        <v>76398</v>
      </c>
      <c r="E21" s="176">
        <v>38298</v>
      </c>
      <c r="F21" s="176">
        <v>-2835</v>
      </c>
      <c r="G21" s="176">
        <v>13399</v>
      </c>
      <c r="H21" s="176">
        <v>-20833</v>
      </c>
      <c r="I21" s="176">
        <v>17891</v>
      </c>
      <c r="J21" s="176">
        <v>22416</v>
      </c>
      <c r="K21" s="176">
        <v>-17335</v>
      </c>
      <c r="L21" s="176">
        <v>49555</v>
      </c>
      <c r="M21" s="177">
        <v>5093</v>
      </c>
    </row>
    <row r="22" spans="1:13" ht="17.25" customHeight="1" thickTop="1" thickBot="1">
      <c r="A22" s="516" t="s">
        <v>317</v>
      </c>
      <c r="B22" s="145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3"/>
    </row>
    <row r="23" spans="1:13" ht="17.25" customHeight="1">
      <c r="A23" s="517"/>
      <c r="B23" s="151" t="s">
        <v>318</v>
      </c>
      <c r="C23" s="164">
        <v>-4899</v>
      </c>
      <c r="D23" s="164">
        <v>-13891</v>
      </c>
      <c r="E23" s="164">
        <v>-15878</v>
      </c>
      <c r="F23" s="164">
        <v>8795</v>
      </c>
      <c r="G23" s="164">
        <v>-20405</v>
      </c>
      <c r="H23" s="164">
        <v>571</v>
      </c>
      <c r="I23" s="164">
        <v>-2056</v>
      </c>
      <c r="J23" s="164">
        <v>-12442</v>
      </c>
      <c r="K23" s="164">
        <v>6622</v>
      </c>
      <c r="L23" s="164">
        <v>-13360</v>
      </c>
      <c r="M23" s="165">
        <v>-598</v>
      </c>
    </row>
    <row r="24" spans="1:13" ht="17.25" customHeight="1">
      <c r="A24" s="420"/>
      <c r="B24" s="154" t="s">
        <v>319</v>
      </c>
      <c r="C24" s="166">
        <v>31394</v>
      </c>
      <c r="D24" s="166">
        <v>19198</v>
      </c>
      <c r="E24" s="166">
        <v>23820</v>
      </c>
      <c r="F24" s="166">
        <v>36250</v>
      </c>
      <c r="G24" s="166">
        <v>66163</v>
      </c>
      <c r="H24" s="166">
        <v>4325</v>
      </c>
      <c r="I24" s="166">
        <v>20440</v>
      </c>
      <c r="J24" s="166">
        <v>48460</v>
      </c>
      <c r="K24" s="166">
        <v>28537</v>
      </c>
      <c r="L24" s="166" t="s">
        <v>97</v>
      </c>
      <c r="M24" s="167">
        <v>15000</v>
      </c>
    </row>
    <row r="25" spans="1:13" ht="17.25" customHeight="1">
      <c r="A25" s="423"/>
      <c r="B25" s="149" t="s">
        <v>320</v>
      </c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9"/>
    </row>
    <row r="26" spans="1:13">
      <c r="A26" s="520"/>
      <c r="B26" s="148" t="s">
        <v>321</v>
      </c>
      <c r="C26" s="168">
        <v>-47302</v>
      </c>
      <c r="D26" s="168">
        <v>-67237</v>
      </c>
      <c r="E26" s="168">
        <v>-38677</v>
      </c>
      <c r="F26" s="168">
        <v>-64032</v>
      </c>
      <c r="G26" s="168">
        <v>-61467</v>
      </c>
      <c r="H26" s="168">
        <v>-22867</v>
      </c>
      <c r="I26" s="168">
        <v>-21212</v>
      </c>
      <c r="J26" s="168">
        <v>-49637</v>
      </c>
      <c r="K26" s="168">
        <v>-19249</v>
      </c>
      <c r="L26" s="168">
        <v>-22418</v>
      </c>
      <c r="M26" s="169">
        <v>-18894</v>
      </c>
    </row>
    <row r="27" spans="1:13" ht="17.25" customHeight="1">
      <c r="A27" s="423"/>
      <c r="B27" s="149" t="s">
        <v>303</v>
      </c>
      <c r="C27" s="168">
        <v>1404</v>
      </c>
      <c r="D27" s="168">
        <v>2464</v>
      </c>
      <c r="E27" s="168">
        <v>-587</v>
      </c>
      <c r="F27" s="168">
        <v>30190</v>
      </c>
      <c r="G27" s="168">
        <v>-1827</v>
      </c>
      <c r="H27" s="168">
        <v>-3121</v>
      </c>
      <c r="I27" s="168">
        <v>-1442</v>
      </c>
      <c r="J27" s="168">
        <v>-7105</v>
      </c>
      <c r="K27" s="168">
        <v>-4772</v>
      </c>
      <c r="L27" s="168">
        <v>-8206</v>
      </c>
      <c r="M27" s="169">
        <v>-6660</v>
      </c>
    </row>
    <row r="28" spans="1:13" s="35" customFormat="1" ht="14.5" thickBot="1">
      <c r="A28" s="521" t="s">
        <v>331</v>
      </c>
      <c r="B28" s="155"/>
      <c r="C28" s="174">
        <v>-19401</v>
      </c>
      <c r="D28" s="174">
        <v>-59466</v>
      </c>
      <c r="E28" s="174">
        <v>-31323</v>
      </c>
      <c r="F28" s="174">
        <v>11204</v>
      </c>
      <c r="G28" s="174">
        <v>-17535</v>
      </c>
      <c r="H28" s="174">
        <v>-21093</v>
      </c>
      <c r="I28" s="174">
        <v>-4270</v>
      </c>
      <c r="J28" s="174">
        <v>-20724</v>
      </c>
      <c r="K28" s="174">
        <v>11138</v>
      </c>
      <c r="L28" s="174">
        <v>-43985</v>
      </c>
      <c r="M28" s="175">
        <v>-11512</v>
      </c>
    </row>
    <row r="29" spans="1:13" ht="28.5" customHeight="1">
      <c r="A29" s="522"/>
      <c r="B29" s="156" t="s">
        <v>322</v>
      </c>
      <c r="C29" s="178">
        <v>-1377</v>
      </c>
      <c r="D29" s="178">
        <v>-2350</v>
      </c>
      <c r="E29" s="178">
        <v>-286</v>
      </c>
      <c r="F29" s="178">
        <v>118</v>
      </c>
      <c r="G29" s="178">
        <v>-87</v>
      </c>
      <c r="H29" s="178">
        <v>1368</v>
      </c>
      <c r="I29" s="178">
        <v>1084</v>
      </c>
      <c r="J29" s="178">
        <v>997</v>
      </c>
      <c r="K29" s="178">
        <v>-1079</v>
      </c>
      <c r="L29" s="178">
        <v>-117</v>
      </c>
      <c r="M29" s="179">
        <v>-79</v>
      </c>
    </row>
    <row r="30" spans="1:13" ht="28.5" customHeight="1">
      <c r="A30" s="249"/>
      <c r="B30" s="157" t="s">
        <v>323</v>
      </c>
      <c r="C30" s="63">
        <v>-1111</v>
      </c>
      <c r="D30" s="63">
        <v>14581</v>
      </c>
      <c r="E30" s="63">
        <v>6688</v>
      </c>
      <c r="F30" s="63">
        <v>8488</v>
      </c>
      <c r="G30" s="63">
        <v>-4224</v>
      </c>
      <c r="H30" s="63">
        <v>-40558</v>
      </c>
      <c r="I30" s="63">
        <v>14703</v>
      </c>
      <c r="J30" s="63">
        <v>2688</v>
      </c>
      <c r="K30" s="63">
        <v>-7276</v>
      </c>
      <c r="L30" s="63">
        <v>5453</v>
      </c>
      <c r="M30" s="100">
        <v>-6498</v>
      </c>
    </row>
    <row r="31" spans="1:13" ht="17.25" customHeight="1">
      <c r="A31" s="249"/>
      <c r="B31" s="158" t="s">
        <v>324</v>
      </c>
      <c r="C31" s="63">
        <v>49800</v>
      </c>
      <c r="D31" s="63">
        <v>49846</v>
      </c>
      <c r="E31" s="63">
        <v>64428</v>
      </c>
      <c r="F31" s="63">
        <v>71156</v>
      </c>
      <c r="G31" s="63">
        <v>79645</v>
      </c>
      <c r="H31" s="63">
        <v>74996</v>
      </c>
      <c r="I31" s="63">
        <v>35894</v>
      </c>
      <c r="J31" s="63">
        <v>50886</v>
      </c>
      <c r="K31" s="63">
        <v>53598</v>
      </c>
      <c r="L31" s="63">
        <v>46322</v>
      </c>
      <c r="M31" s="100">
        <v>51980</v>
      </c>
    </row>
    <row r="32" spans="1:13" ht="30.75" customHeight="1">
      <c r="A32" s="249"/>
      <c r="B32" s="157" t="s">
        <v>325</v>
      </c>
      <c r="C32" s="63">
        <v>1158</v>
      </c>
      <c r="D32" s="63" t="s">
        <v>69</v>
      </c>
      <c r="E32" s="63">
        <v>40</v>
      </c>
      <c r="F32" s="63" t="s">
        <v>69</v>
      </c>
      <c r="G32" s="63">
        <v>-425</v>
      </c>
      <c r="H32" s="63">
        <v>1455</v>
      </c>
      <c r="I32" s="63">
        <v>267</v>
      </c>
      <c r="J32" s="63">
        <v>44</v>
      </c>
      <c r="K32" s="63" t="s">
        <v>279</v>
      </c>
      <c r="L32" s="63">
        <v>205</v>
      </c>
      <c r="M32" s="100" t="s">
        <v>361</v>
      </c>
    </row>
    <row r="33" spans="1:13" s="35" customFormat="1" ht="17.25" customHeight="1" thickBot="1">
      <c r="A33" s="523" t="s">
        <v>363</v>
      </c>
      <c r="B33" s="159"/>
      <c r="C33" s="180">
        <v>49846</v>
      </c>
      <c r="D33" s="180">
        <v>64428</v>
      </c>
      <c r="E33" s="180">
        <v>71156</v>
      </c>
      <c r="F33" s="180">
        <v>79645</v>
      </c>
      <c r="G33" s="180">
        <v>74996</v>
      </c>
      <c r="H33" s="180">
        <v>35894</v>
      </c>
      <c r="I33" s="180">
        <v>50866</v>
      </c>
      <c r="J33" s="180">
        <v>53598</v>
      </c>
      <c r="K33" s="180">
        <v>46322</v>
      </c>
      <c r="L33" s="180">
        <v>51980</v>
      </c>
      <c r="M33" s="181">
        <v>45481</v>
      </c>
    </row>
    <row r="34" spans="1:13">
      <c r="A34" s="182"/>
      <c r="B34" s="182"/>
    </row>
    <row r="35" spans="1:13">
      <c r="A35" s="182"/>
      <c r="B35" s="182"/>
    </row>
  </sheetData>
  <sheetProtection password="CC09" sheet="1" objects="1" scenarios="1"/>
  <mergeCells count="1">
    <mergeCell ref="A20:B20"/>
  </mergeCells>
  <phoneticPr fontId="2"/>
  <pageMargins left="0.61" right="0.56000000000000005" top="0.84" bottom="0.22" header="0.48" footer="0.17"/>
  <pageSetup paperSize="9" scale="72" orientation="landscape" horizontalDpi="4294967293" verticalDpi="0" r:id="rId1"/>
  <headerFooter alignWithMargins="0">
    <oddHeader xml:space="preserve">&amp;L&amp;"Arial,太字"&amp;16 3-1.Consolidated Statements of Cash Flow (annual)&amp;R&amp;"Arial,標準"(unit : million yen)&amp;"ＭＳ Ｐゴシック,標準"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showZeros="0" topLeftCell="A2" zoomScale="80" zoomScaleNormal="80" workbookViewId="0">
      <pane xSplit="2" ySplit="4" topLeftCell="C6" activePane="bottomRight" state="frozen"/>
      <selection activeCell="A2" sqref="A2"/>
      <selection pane="topRight" activeCell="C2" sqref="C2"/>
      <selection pane="bottomLeft" activeCell="A5" sqref="A5"/>
      <selection pane="bottomRight" activeCell="A2" sqref="A2"/>
    </sheetView>
  </sheetViews>
  <sheetFormatPr defaultColWidth="9" defaultRowHeight="14"/>
  <cols>
    <col min="1" max="1" width="2.26953125" style="34" customWidth="1"/>
    <col min="2" max="2" width="56.453125" style="34" customWidth="1"/>
    <col min="3" max="14" width="11.6328125" style="34" customWidth="1"/>
    <col min="15" max="16384" width="9" style="34"/>
  </cols>
  <sheetData>
    <row r="2" spans="1:14" ht="14.5" thickBot="1"/>
    <row r="3" spans="1:14" s="36" customFormat="1" ht="15" customHeight="1">
      <c r="A3" s="653"/>
      <c r="B3" s="647"/>
      <c r="C3" s="319" t="s">
        <v>61</v>
      </c>
      <c r="D3" s="319" t="s">
        <v>72</v>
      </c>
      <c r="E3" s="319" t="s">
        <v>98</v>
      </c>
      <c r="F3" s="319" t="s">
        <v>109</v>
      </c>
      <c r="G3" s="319" t="s">
        <v>139</v>
      </c>
      <c r="H3" s="319" t="s">
        <v>168</v>
      </c>
      <c r="I3" s="319" t="s">
        <v>198</v>
      </c>
      <c r="J3" s="319" t="s">
        <v>214</v>
      </c>
      <c r="K3" s="319" t="s">
        <v>247</v>
      </c>
      <c r="L3" s="319" t="s">
        <v>280</v>
      </c>
      <c r="M3" s="319" t="s">
        <v>348</v>
      </c>
      <c r="N3" s="395" t="s">
        <v>369</v>
      </c>
    </row>
    <row r="4" spans="1:14" s="36" customFormat="1" ht="15" customHeight="1">
      <c r="A4" s="654"/>
      <c r="B4" s="655"/>
      <c r="C4" s="320" t="s">
        <v>59</v>
      </c>
      <c r="D4" s="320" t="s">
        <v>59</v>
      </c>
      <c r="E4" s="320" t="s">
        <v>59</v>
      </c>
      <c r="F4" s="320" t="s">
        <v>59</v>
      </c>
      <c r="G4" s="320" t="s">
        <v>59</v>
      </c>
      <c r="H4" s="320" t="s">
        <v>59</v>
      </c>
      <c r="I4" s="320" t="s">
        <v>2</v>
      </c>
      <c r="J4" s="320" t="s">
        <v>221</v>
      </c>
      <c r="K4" s="320" t="s">
        <v>248</v>
      </c>
      <c r="L4" s="320" t="s">
        <v>73</v>
      </c>
      <c r="M4" s="320" t="s">
        <v>73</v>
      </c>
      <c r="N4" s="396" t="s">
        <v>73</v>
      </c>
    </row>
    <row r="5" spans="1:14" s="36" customFormat="1" ht="15" customHeight="1" thickBot="1">
      <c r="A5" s="656"/>
      <c r="B5" s="657"/>
      <c r="C5" s="321" t="s">
        <v>62</v>
      </c>
      <c r="D5" s="321" t="s">
        <v>74</v>
      </c>
      <c r="E5" s="321" t="s">
        <v>99</v>
      </c>
      <c r="F5" s="321" t="s">
        <v>110</v>
      </c>
      <c r="G5" s="321" t="s">
        <v>140</v>
      </c>
      <c r="H5" s="321" t="s">
        <v>169</v>
      </c>
      <c r="I5" s="321" t="s">
        <v>196</v>
      </c>
      <c r="J5" s="321" t="s">
        <v>222</v>
      </c>
      <c r="K5" s="321" t="s">
        <v>249</v>
      </c>
      <c r="L5" s="321" t="s">
        <v>281</v>
      </c>
      <c r="M5" s="321" t="s">
        <v>347</v>
      </c>
      <c r="N5" s="397" t="s">
        <v>370</v>
      </c>
    </row>
    <row r="6" spans="1:14" ht="15" customHeight="1" thickBot="1">
      <c r="A6" s="516" t="s">
        <v>304</v>
      </c>
      <c r="B6" s="145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07"/>
    </row>
    <row r="7" spans="1:14">
      <c r="A7" s="517"/>
      <c r="B7" s="146" t="s">
        <v>305</v>
      </c>
      <c r="C7" s="132">
        <v>-4992</v>
      </c>
      <c r="D7" s="132">
        <v>-16019</v>
      </c>
      <c r="E7" s="132">
        <v>-7098</v>
      </c>
      <c r="F7" s="132">
        <v>-8402</v>
      </c>
      <c r="G7" s="132">
        <v>-1225</v>
      </c>
      <c r="H7" s="132">
        <v>-3590</v>
      </c>
      <c r="I7" s="132">
        <v>-28</v>
      </c>
      <c r="J7" s="132">
        <v>935</v>
      </c>
      <c r="K7" s="132">
        <v>6045</v>
      </c>
      <c r="L7" s="132">
        <v>-6444</v>
      </c>
      <c r="M7" s="132">
        <v>-4186</v>
      </c>
      <c r="N7" s="109">
        <v>-1656</v>
      </c>
    </row>
    <row r="8" spans="1:14">
      <c r="A8" s="420"/>
      <c r="B8" s="147" t="s">
        <v>306</v>
      </c>
      <c r="C8" s="133">
        <v>8439</v>
      </c>
      <c r="D8" s="133">
        <v>7715</v>
      </c>
      <c r="E8" s="133">
        <v>3747</v>
      </c>
      <c r="F8" s="133">
        <v>3418</v>
      </c>
      <c r="G8" s="133">
        <v>3032</v>
      </c>
      <c r="H8" s="133">
        <v>2821</v>
      </c>
      <c r="I8" s="133">
        <v>3395</v>
      </c>
      <c r="J8" s="133">
        <v>3282</v>
      </c>
      <c r="K8" s="133">
        <v>3404</v>
      </c>
      <c r="L8" s="133">
        <v>3384</v>
      </c>
      <c r="M8" s="133">
        <v>3126</v>
      </c>
      <c r="N8" s="111">
        <v>2898</v>
      </c>
    </row>
    <row r="9" spans="1:14">
      <c r="A9" s="423"/>
      <c r="B9" s="148" t="s">
        <v>307</v>
      </c>
      <c r="C9" s="134">
        <v>43831</v>
      </c>
      <c r="D9" s="134">
        <v>49598</v>
      </c>
      <c r="E9" s="134">
        <v>39276</v>
      </c>
      <c r="F9" s="134">
        <v>30187</v>
      </c>
      <c r="G9" s="134">
        <v>29259</v>
      </c>
      <c r="H9" s="134">
        <v>21580</v>
      </c>
      <c r="I9" s="134">
        <v>44303</v>
      </c>
      <c r="J9" s="134">
        <v>45107</v>
      </c>
      <c r="K9" s="134">
        <v>34364</v>
      </c>
      <c r="L9" s="134">
        <v>31548</v>
      </c>
      <c r="M9" s="134">
        <v>25131</v>
      </c>
      <c r="N9" s="113">
        <v>30320</v>
      </c>
    </row>
    <row r="10" spans="1:14">
      <c r="A10" s="423"/>
      <c r="B10" s="149" t="s">
        <v>308</v>
      </c>
      <c r="C10" s="134">
        <v>-21321</v>
      </c>
      <c r="D10" s="134">
        <v>-10047</v>
      </c>
      <c r="E10" s="134">
        <v>-5915</v>
      </c>
      <c r="F10" s="134">
        <v>-15622</v>
      </c>
      <c r="G10" s="134">
        <v>-12777</v>
      </c>
      <c r="H10" s="134">
        <v>-18008</v>
      </c>
      <c r="I10" s="134">
        <v>-10957</v>
      </c>
      <c r="J10" s="134">
        <v>-16129</v>
      </c>
      <c r="K10" s="134">
        <v>-12332</v>
      </c>
      <c r="L10" s="134">
        <v>-12581</v>
      </c>
      <c r="M10" s="134">
        <v>-10330</v>
      </c>
      <c r="N10" s="113">
        <v>-10447</v>
      </c>
    </row>
    <row r="11" spans="1:14">
      <c r="A11" s="423"/>
      <c r="B11" s="149" t="s">
        <v>309</v>
      </c>
      <c r="C11" s="134">
        <v>-15701</v>
      </c>
      <c r="D11" s="134">
        <v>-15734</v>
      </c>
      <c r="E11" s="134">
        <v>-13146</v>
      </c>
      <c r="F11" s="134">
        <v>-2214</v>
      </c>
      <c r="G11" s="134">
        <v>-3972</v>
      </c>
      <c r="H11" s="134">
        <v>-2962</v>
      </c>
      <c r="I11" s="134">
        <v>-11484</v>
      </c>
      <c r="J11" s="134">
        <v>-8303</v>
      </c>
      <c r="K11" s="134">
        <v>-10674</v>
      </c>
      <c r="L11" s="134">
        <v>2717</v>
      </c>
      <c r="M11" s="134">
        <v>-5388</v>
      </c>
      <c r="N11" s="113">
        <v>-5011</v>
      </c>
    </row>
    <row r="12" spans="1:14">
      <c r="A12" s="423"/>
      <c r="B12" s="149" t="s">
        <v>303</v>
      </c>
      <c r="C12" s="134">
        <v>-5560</v>
      </c>
      <c r="D12" s="134">
        <v>-9356</v>
      </c>
      <c r="E12" s="134">
        <v>-1921</v>
      </c>
      <c r="F12" s="134">
        <v>-1483</v>
      </c>
      <c r="G12" s="134">
        <v>-1624</v>
      </c>
      <c r="H12" s="134">
        <v>-1181</v>
      </c>
      <c r="I12" s="134">
        <v>-8404</v>
      </c>
      <c r="J12" s="134">
        <v>-9641</v>
      </c>
      <c r="K12" s="134">
        <v>-13895</v>
      </c>
      <c r="L12" s="134">
        <v>1160</v>
      </c>
      <c r="M12" s="134">
        <v>-4615</v>
      </c>
      <c r="N12" s="113">
        <v>-4777</v>
      </c>
    </row>
    <row r="13" spans="1:14" s="35" customFormat="1" ht="14.5" thickBot="1">
      <c r="A13" s="518" t="s">
        <v>310</v>
      </c>
      <c r="B13" s="150"/>
      <c r="C13" s="135">
        <v>4697</v>
      </c>
      <c r="D13" s="135">
        <v>6158</v>
      </c>
      <c r="E13" s="135">
        <v>14944</v>
      </c>
      <c r="F13" s="135">
        <v>5884</v>
      </c>
      <c r="G13" s="135">
        <v>12692</v>
      </c>
      <c r="H13" s="135">
        <v>-1338</v>
      </c>
      <c r="I13" s="135">
        <v>16825</v>
      </c>
      <c r="J13" s="135">
        <v>15251</v>
      </c>
      <c r="K13" s="135">
        <v>6912</v>
      </c>
      <c r="L13" s="135">
        <v>19784</v>
      </c>
      <c r="M13" s="135">
        <v>3738</v>
      </c>
      <c r="N13" s="115">
        <v>11326</v>
      </c>
    </row>
    <row r="14" spans="1:14" ht="15" customHeight="1" thickBot="1">
      <c r="A14" s="516" t="s">
        <v>311</v>
      </c>
      <c r="B14" s="145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07"/>
    </row>
    <row r="15" spans="1:14">
      <c r="A15" s="517"/>
      <c r="B15" s="151" t="s">
        <v>312</v>
      </c>
      <c r="C15" s="132"/>
      <c r="D15" s="132"/>
      <c r="E15" s="132"/>
      <c r="F15" s="132">
        <v>1000</v>
      </c>
      <c r="G15" s="132">
        <v>6</v>
      </c>
      <c r="H15" s="132">
        <v>-2000</v>
      </c>
      <c r="I15" s="132"/>
      <c r="J15" s="132"/>
      <c r="K15" s="132"/>
      <c r="L15" s="132"/>
      <c r="M15" s="132"/>
      <c r="N15" s="109"/>
    </row>
    <row r="16" spans="1:14">
      <c r="A16" s="423"/>
      <c r="B16" s="149" t="s">
        <v>313</v>
      </c>
      <c r="C16" s="134">
        <v>-6359</v>
      </c>
      <c r="D16" s="134">
        <v>-4604</v>
      </c>
      <c r="E16" s="134">
        <v>-2041</v>
      </c>
      <c r="F16" s="134">
        <v>-1848</v>
      </c>
      <c r="G16" s="134">
        <v>-1671</v>
      </c>
      <c r="H16" s="134">
        <v>-2039</v>
      </c>
      <c r="I16" s="134">
        <v>-1735</v>
      </c>
      <c r="J16" s="134">
        <v>-2528</v>
      </c>
      <c r="K16" s="134">
        <v>-2971</v>
      </c>
      <c r="L16" s="134">
        <v>-2815</v>
      </c>
      <c r="M16" s="134">
        <v>-1581</v>
      </c>
      <c r="N16" s="113">
        <v>-2311</v>
      </c>
    </row>
    <row r="17" spans="1:14" ht="28">
      <c r="A17" s="420"/>
      <c r="B17" s="152" t="s">
        <v>314</v>
      </c>
      <c r="C17" s="133" t="s">
        <v>69</v>
      </c>
      <c r="D17" s="133" t="s">
        <v>75</v>
      </c>
      <c r="E17" s="133">
        <v>470</v>
      </c>
      <c r="F17" s="133" t="s">
        <v>69</v>
      </c>
      <c r="G17" s="133" t="s">
        <v>69</v>
      </c>
      <c r="H17" s="133" t="s">
        <v>69</v>
      </c>
      <c r="I17" s="133" t="s">
        <v>69</v>
      </c>
      <c r="J17" s="133" t="s">
        <v>223</v>
      </c>
      <c r="K17" s="133" t="s">
        <v>255</v>
      </c>
      <c r="L17" s="133" t="s">
        <v>282</v>
      </c>
      <c r="M17" s="133">
        <v>1507</v>
      </c>
      <c r="N17" s="111" t="s">
        <v>371</v>
      </c>
    </row>
    <row r="18" spans="1:14">
      <c r="A18" s="423"/>
      <c r="B18" s="149" t="s">
        <v>315</v>
      </c>
      <c r="C18" s="134">
        <v>-689</v>
      </c>
      <c r="D18" s="134">
        <v>-798</v>
      </c>
      <c r="E18" s="134">
        <v>-263</v>
      </c>
      <c r="F18" s="134">
        <v>-244</v>
      </c>
      <c r="G18" s="134">
        <v>-234</v>
      </c>
      <c r="H18" s="134"/>
      <c r="I18" s="134"/>
      <c r="J18" s="134"/>
      <c r="K18" s="134"/>
      <c r="L18" s="134">
        <v>-715</v>
      </c>
      <c r="M18" s="134">
        <v>-852</v>
      </c>
      <c r="N18" s="113">
        <v>-732</v>
      </c>
    </row>
    <row r="19" spans="1:14">
      <c r="A19" s="423"/>
      <c r="B19" s="148" t="s">
        <v>316</v>
      </c>
      <c r="C19" s="134">
        <v>1001</v>
      </c>
      <c r="D19" s="134" t="s">
        <v>75</v>
      </c>
      <c r="E19" s="134">
        <v>-189</v>
      </c>
      <c r="F19" s="134" t="s">
        <v>69</v>
      </c>
      <c r="G19" s="134" t="s">
        <v>69</v>
      </c>
      <c r="H19" s="134">
        <v>282</v>
      </c>
      <c r="I19" s="134"/>
      <c r="J19" s="134"/>
      <c r="K19" s="134"/>
      <c r="L19" s="134"/>
      <c r="M19" s="134"/>
      <c r="N19" s="113"/>
    </row>
    <row r="20" spans="1:14">
      <c r="A20" s="422"/>
      <c r="B20" s="153" t="s">
        <v>303</v>
      </c>
      <c r="C20" s="136">
        <v>-600</v>
      </c>
      <c r="D20" s="136">
        <v>-128</v>
      </c>
      <c r="E20" s="136">
        <v>-289</v>
      </c>
      <c r="F20" s="136">
        <v>83</v>
      </c>
      <c r="G20" s="136">
        <v>132</v>
      </c>
      <c r="H20" s="136">
        <v>86</v>
      </c>
      <c r="I20" s="136">
        <v>-99</v>
      </c>
      <c r="J20" s="136">
        <v>-3088</v>
      </c>
      <c r="K20" s="136">
        <v>-2342</v>
      </c>
      <c r="L20" s="136">
        <v>-139</v>
      </c>
      <c r="M20" s="136">
        <v>-216</v>
      </c>
      <c r="N20" s="117">
        <v>132</v>
      </c>
    </row>
    <row r="21" spans="1:14" s="35" customFormat="1" ht="15.75" customHeight="1" thickBot="1">
      <c r="A21" s="651" t="s">
        <v>330</v>
      </c>
      <c r="B21" s="652"/>
      <c r="C21" s="137">
        <v>-6647</v>
      </c>
      <c r="D21" s="137">
        <v>-5531</v>
      </c>
      <c r="E21" s="137">
        <v>-2312</v>
      </c>
      <c r="F21" s="137">
        <v>-1010</v>
      </c>
      <c r="G21" s="137">
        <v>-1768</v>
      </c>
      <c r="H21" s="137">
        <v>-3671</v>
      </c>
      <c r="I21" s="137">
        <v>-1834</v>
      </c>
      <c r="J21" s="137">
        <v>-5616</v>
      </c>
      <c r="K21" s="137">
        <v>-5314</v>
      </c>
      <c r="L21" s="137">
        <v>-3669</v>
      </c>
      <c r="M21" s="137">
        <v>-1141</v>
      </c>
      <c r="N21" s="119">
        <v>-2911</v>
      </c>
    </row>
    <row r="22" spans="1:14" s="35" customFormat="1" ht="16.5" customHeight="1" thickTop="1" thickBot="1">
      <c r="A22" s="519" t="s">
        <v>364</v>
      </c>
      <c r="B22" s="553"/>
      <c r="C22" s="138">
        <v>-1950</v>
      </c>
      <c r="D22" s="138">
        <v>627</v>
      </c>
      <c r="E22" s="138">
        <v>12632</v>
      </c>
      <c r="F22" s="138">
        <v>4874</v>
      </c>
      <c r="G22" s="138">
        <v>10924</v>
      </c>
      <c r="H22" s="138">
        <v>-5009</v>
      </c>
      <c r="I22" s="138">
        <v>14990</v>
      </c>
      <c r="J22" s="138">
        <v>9635</v>
      </c>
      <c r="K22" s="138">
        <v>1598</v>
      </c>
      <c r="L22" s="138">
        <v>16115</v>
      </c>
      <c r="M22" s="138">
        <v>2597</v>
      </c>
      <c r="N22" s="121">
        <v>8415</v>
      </c>
    </row>
    <row r="23" spans="1:14" ht="15.75" customHeight="1" thickTop="1" thickBot="1">
      <c r="A23" s="516" t="s">
        <v>317</v>
      </c>
      <c r="B23" s="145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07"/>
    </row>
    <row r="24" spans="1:14">
      <c r="A24" s="517"/>
      <c r="B24" s="151" t="s">
        <v>318</v>
      </c>
      <c r="C24" s="132">
        <v>-5007</v>
      </c>
      <c r="D24" s="132">
        <v>8691</v>
      </c>
      <c r="E24" s="132">
        <v>-2158</v>
      </c>
      <c r="F24" s="132">
        <v>12490</v>
      </c>
      <c r="G24" s="132">
        <v>6659</v>
      </c>
      <c r="H24" s="132">
        <v>3386</v>
      </c>
      <c r="I24" s="132">
        <v>1552</v>
      </c>
      <c r="J24" s="132">
        <v>2740</v>
      </c>
      <c r="K24" s="132">
        <v>-2484</v>
      </c>
      <c r="L24" s="132">
        <v>119</v>
      </c>
      <c r="M24" s="132">
        <v>-1197</v>
      </c>
      <c r="N24" s="109">
        <v>-289</v>
      </c>
    </row>
    <row r="25" spans="1:14">
      <c r="A25" s="420"/>
      <c r="B25" s="154" t="s">
        <v>319</v>
      </c>
      <c r="C25" s="133">
        <v>1202</v>
      </c>
      <c r="D25" s="325">
        <v>4960</v>
      </c>
      <c r="E25" s="325">
        <v>700</v>
      </c>
      <c r="F25" s="325">
        <v>3150</v>
      </c>
      <c r="G25" s="325">
        <v>3000</v>
      </c>
      <c r="H25" s="325">
        <v>200</v>
      </c>
      <c r="I25" s="325"/>
      <c r="J25" s="325"/>
      <c r="K25" s="325">
        <v>4856</v>
      </c>
      <c r="L25" s="325" t="s">
        <v>282</v>
      </c>
      <c r="M25" s="325" t="s">
        <v>97</v>
      </c>
      <c r="N25" s="316" t="s">
        <v>371</v>
      </c>
    </row>
    <row r="26" spans="1:14">
      <c r="A26" s="423"/>
      <c r="B26" s="149" t="s">
        <v>320</v>
      </c>
      <c r="C26" s="134" t="s">
        <v>69</v>
      </c>
      <c r="D26" s="134" t="s">
        <v>75</v>
      </c>
      <c r="E26" s="134" t="s">
        <v>75</v>
      </c>
      <c r="F26" s="134" t="s">
        <v>75</v>
      </c>
      <c r="G26" s="134" t="s">
        <v>75</v>
      </c>
      <c r="H26" s="134" t="s">
        <v>69</v>
      </c>
      <c r="I26" s="134" t="s">
        <v>69</v>
      </c>
      <c r="J26" s="134" t="s">
        <v>223</v>
      </c>
      <c r="K26" s="134" t="s">
        <v>255</v>
      </c>
      <c r="L26" s="134" t="s">
        <v>282</v>
      </c>
      <c r="M26" s="134" t="s">
        <v>97</v>
      </c>
      <c r="N26" s="113" t="s">
        <v>371</v>
      </c>
    </row>
    <row r="27" spans="1:14" ht="28">
      <c r="A27" s="520"/>
      <c r="B27" s="148" t="s">
        <v>321</v>
      </c>
      <c r="C27" s="139">
        <v>-4516</v>
      </c>
      <c r="D27" s="139">
        <v>-8215</v>
      </c>
      <c r="E27" s="139">
        <v>-15843</v>
      </c>
      <c r="F27" s="139">
        <v>-13426</v>
      </c>
      <c r="G27" s="139">
        <v>-10445</v>
      </c>
      <c r="H27" s="139">
        <v>-2533</v>
      </c>
      <c r="I27" s="139">
        <v>-2047</v>
      </c>
      <c r="J27" s="139">
        <v>-1929</v>
      </c>
      <c r="K27" s="139">
        <v>-934</v>
      </c>
      <c r="L27" s="139">
        <v>-1603</v>
      </c>
      <c r="M27" s="139">
        <v>-1413</v>
      </c>
      <c r="N27" s="123">
        <v>-1448</v>
      </c>
    </row>
    <row r="28" spans="1:14">
      <c r="A28" s="423"/>
      <c r="B28" s="149" t="s">
        <v>303</v>
      </c>
      <c r="C28" s="134">
        <v>-62</v>
      </c>
      <c r="D28" s="326">
        <v>-257</v>
      </c>
      <c r="E28" s="326">
        <v>-1589</v>
      </c>
      <c r="F28" s="326">
        <v>-1058</v>
      </c>
      <c r="G28" s="326">
        <v>-105</v>
      </c>
      <c r="H28" s="326">
        <v>-1475</v>
      </c>
      <c r="I28" s="326">
        <v>-529</v>
      </c>
      <c r="J28" s="326">
        <v>-3525</v>
      </c>
      <c r="K28" s="326">
        <v>-3119</v>
      </c>
      <c r="L28" s="326">
        <v>-3340</v>
      </c>
      <c r="M28" s="326">
        <v>-3212</v>
      </c>
      <c r="N28" s="317">
        <v>-5530</v>
      </c>
    </row>
    <row r="29" spans="1:14" s="35" customFormat="1" ht="14.5" thickBot="1">
      <c r="A29" s="521" t="s">
        <v>331</v>
      </c>
      <c r="B29" s="155"/>
      <c r="C29" s="137">
        <v>-8383</v>
      </c>
      <c r="D29" s="137">
        <v>5178</v>
      </c>
      <c r="E29" s="137">
        <v>-18891</v>
      </c>
      <c r="F29" s="137">
        <v>1154</v>
      </c>
      <c r="G29" s="137">
        <v>-891</v>
      </c>
      <c r="H29" s="137">
        <v>-422</v>
      </c>
      <c r="I29" s="137">
        <v>-1024</v>
      </c>
      <c r="J29" s="137">
        <v>-2714</v>
      </c>
      <c r="K29" s="137">
        <v>-1681</v>
      </c>
      <c r="L29" s="137">
        <v>-4824</v>
      </c>
      <c r="M29" s="137">
        <v>-5823</v>
      </c>
      <c r="N29" s="119">
        <v>-7269</v>
      </c>
    </row>
    <row r="30" spans="1:14" ht="28.5" customHeight="1">
      <c r="A30" s="522"/>
      <c r="B30" s="156" t="s">
        <v>322</v>
      </c>
      <c r="C30" s="140">
        <v>642</v>
      </c>
      <c r="D30" s="140">
        <v>297</v>
      </c>
      <c r="E30" s="140">
        <v>517</v>
      </c>
      <c r="F30" s="140">
        <v>416</v>
      </c>
      <c r="G30" s="140">
        <v>377</v>
      </c>
      <c r="H30" s="140">
        <v>492</v>
      </c>
      <c r="I30" s="140">
        <v>399</v>
      </c>
      <c r="J30" s="140">
        <v>-19</v>
      </c>
      <c r="K30" s="140">
        <v>137</v>
      </c>
      <c r="L30" s="140">
        <v>-675</v>
      </c>
      <c r="M30" s="140">
        <v>131</v>
      </c>
      <c r="N30" s="125">
        <v>-8</v>
      </c>
    </row>
    <row r="31" spans="1:14" ht="28.5" customHeight="1">
      <c r="A31" s="249"/>
      <c r="B31" s="157" t="s">
        <v>323</v>
      </c>
      <c r="C31" s="141">
        <v>-9691</v>
      </c>
      <c r="D31" s="141">
        <v>6103</v>
      </c>
      <c r="E31" s="141">
        <v>-5742</v>
      </c>
      <c r="F31" s="141">
        <v>6444</v>
      </c>
      <c r="G31" s="141">
        <v>10410</v>
      </c>
      <c r="H31" s="141">
        <v>-4940</v>
      </c>
      <c r="I31" s="141">
        <v>14366</v>
      </c>
      <c r="J31" s="141">
        <v>6901</v>
      </c>
      <c r="K31" s="141">
        <v>55</v>
      </c>
      <c r="L31" s="141">
        <v>10614</v>
      </c>
      <c r="M31" s="141">
        <v>-3094</v>
      </c>
      <c r="N31" s="127">
        <v>1137</v>
      </c>
    </row>
    <row r="32" spans="1:14" ht="14.25" customHeight="1">
      <c r="A32" s="249"/>
      <c r="B32" s="158" t="s">
        <v>324</v>
      </c>
      <c r="C32" s="141">
        <v>49800</v>
      </c>
      <c r="D32" s="141">
        <v>49846</v>
      </c>
      <c r="E32" s="141">
        <v>64428</v>
      </c>
      <c r="F32" s="141">
        <v>71156</v>
      </c>
      <c r="G32" s="141">
        <v>79645</v>
      </c>
      <c r="H32" s="141">
        <v>74996</v>
      </c>
      <c r="I32" s="141">
        <v>35894</v>
      </c>
      <c r="J32" s="141">
        <v>50866</v>
      </c>
      <c r="K32" s="141">
        <v>53598</v>
      </c>
      <c r="L32" s="141">
        <v>46322</v>
      </c>
      <c r="M32" s="141">
        <v>51980</v>
      </c>
      <c r="N32" s="127">
        <v>45481</v>
      </c>
    </row>
    <row r="33" spans="1:14" ht="28.5" customHeight="1">
      <c r="A33" s="249"/>
      <c r="B33" s="157" t="s">
        <v>325</v>
      </c>
      <c r="C33" s="141">
        <v>1316</v>
      </c>
      <c r="D33" s="141" t="s">
        <v>75</v>
      </c>
      <c r="E33" s="141" t="s">
        <v>75</v>
      </c>
      <c r="F33" s="141" t="s">
        <v>75</v>
      </c>
      <c r="G33" s="141">
        <v>-425</v>
      </c>
      <c r="H33" s="141">
        <v>1455</v>
      </c>
      <c r="I33" s="141">
        <v>267</v>
      </c>
      <c r="J33" s="141">
        <v>44</v>
      </c>
      <c r="K33" s="141" t="s">
        <v>255</v>
      </c>
      <c r="L33" s="141">
        <v>205</v>
      </c>
      <c r="M33" s="141" t="s">
        <v>97</v>
      </c>
      <c r="N33" s="127" t="s">
        <v>97</v>
      </c>
    </row>
    <row r="34" spans="1:14" s="35" customFormat="1" ht="15.75" customHeight="1" thickBot="1">
      <c r="A34" s="523" t="s">
        <v>363</v>
      </c>
      <c r="B34" s="159"/>
      <c r="C34" s="142">
        <v>41425</v>
      </c>
      <c r="D34" s="142">
        <v>55950</v>
      </c>
      <c r="E34" s="142">
        <v>58685</v>
      </c>
      <c r="F34" s="142">
        <v>77601</v>
      </c>
      <c r="G34" s="142">
        <v>89630</v>
      </c>
      <c r="H34" s="142">
        <v>71512</v>
      </c>
      <c r="I34" s="142">
        <v>50529</v>
      </c>
      <c r="J34" s="142">
        <v>57812</v>
      </c>
      <c r="K34" s="142">
        <v>53653</v>
      </c>
      <c r="L34" s="142">
        <v>57141</v>
      </c>
      <c r="M34" s="142">
        <v>48885</v>
      </c>
      <c r="N34" s="129">
        <v>46619</v>
      </c>
    </row>
    <row r="35" spans="1:14">
      <c r="A35" s="130"/>
      <c r="B35" s="130"/>
    </row>
    <row r="36" spans="1:14">
      <c r="A36" s="130"/>
      <c r="B36" s="130"/>
    </row>
  </sheetData>
  <sheetProtection password="CC09" sheet="1" objects="1" scenarios="1"/>
  <mergeCells count="2">
    <mergeCell ref="A3:B5"/>
    <mergeCell ref="A21:B21"/>
  </mergeCells>
  <phoneticPr fontId="2"/>
  <pageMargins left="0.59055118110236227" right="1.5748031496062993" top="0.94488188976377963" bottom="0.23622047244094491" header="0.59055118110236227" footer="0.15748031496062992"/>
  <pageSetup paperSize="9" scale="58" orientation="landscape" r:id="rId1"/>
  <headerFooter alignWithMargins="0">
    <oddHeader>&amp;L&amp;"Arial,太字"&amp;16 3-2.Consolidated Statements of Cash Flow (1Q)&amp;R&amp;"Arial,標準"(unit : million yen)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showZeros="0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"/>
  <cols>
    <col min="1" max="1" width="2.7265625" style="34" customWidth="1"/>
    <col min="2" max="2" width="52" style="34" bestFit="1" customWidth="1"/>
    <col min="3" max="8" width="11.6328125" style="34" customWidth="1"/>
    <col min="9" max="14" width="11.26953125" style="34" bestFit="1" customWidth="1"/>
    <col min="15" max="256" width="9" style="34"/>
    <col min="257" max="257" width="2.7265625" style="34" customWidth="1"/>
    <col min="258" max="258" width="52" style="34" bestFit="1" customWidth="1"/>
    <col min="259" max="264" width="11.6328125" style="34" customWidth="1"/>
    <col min="265" max="270" width="11.26953125" style="34" bestFit="1" customWidth="1"/>
    <col min="271" max="512" width="9" style="34"/>
    <col min="513" max="513" width="2.7265625" style="34" customWidth="1"/>
    <col min="514" max="514" width="52" style="34" bestFit="1" customWidth="1"/>
    <col min="515" max="520" width="11.6328125" style="34" customWidth="1"/>
    <col min="521" max="526" width="11.26953125" style="34" bestFit="1" customWidth="1"/>
    <col min="527" max="768" width="9" style="34"/>
    <col min="769" max="769" width="2.7265625" style="34" customWidth="1"/>
    <col min="770" max="770" width="52" style="34" bestFit="1" customWidth="1"/>
    <col min="771" max="776" width="11.6328125" style="34" customWidth="1"/>
    <col min="777" max="782" width="11.26953125" style="34" bestFit="1" customWidth="1"/>
    <col min="783" max="1024" width="9" style="34"/>
    <col min="1025" max="1025" width="2.7265625" style="34" customWidth="1"/>
    <col min="1026" max="1026" width="52" style="34" bestFit="1" customWidth="1"/>
    <col min="1027" max="1032" width="11.6328125" style="34" customWidth="1"/>
    <col min="1033" max="1038" width="11.26953125" style="34" bestFit="1" customWidth="1"/>
    <col min="1039" max="1280" width="9" style="34"/>
    <col min="1281" max="1281" width="2.7265625" style="34" customWidth="1"/>
    <col min="1282" max="1282" width="52" style="34" bestFit="1" customWidth="1"/>
    <col min="1283" max="1288" width="11.6328125" style="34" customWidth="1"/>
    <col min="1289" max="1294" width="11.26953125" style="34" bestFit="1" customWidth="1"/>
    <col min="1295" max="1536" width="9" style="34"/>
    <col min="1537" max="1537" width="2.7265625" style="34" customWidth="1"/>
    <col min="1538" max="1538" width="52" style="34" bestFit="1" customWidth="1"/>
    <col min="1539" max="1544" width="11.6328125" style="34" customWidth="1"/>
    <col min="1545" max="1550" width="11.26953125" style="34" bestFit="1" customWidth="1"/>
    <col min="1551" max="1792" width="9" style="34"/>
    <col min="1793" max="1793" width="2.7265625" style="34" customWidth="1"/>
    <col min="1794" max="1794" width="52" style="34" bestFit="1" customWidth="1"/>
    <col min="1795" max="1800" width="11.6328125" style="34" customWidth="1"/>
    <col min="1801" max="1806" width="11.26953125" style="34" bestFit="1" customWidth="1"/>
    <col min="1807" max="2048" width="9" style="34"/>
    <col min="2049" max="2049" width="2.7265625" style="34" customWidth="1"/>
    <col min="2050" max="2050" width="52" style="34" bestFit="1" customWidth="1"/>
    <col min="2051" max="2056" width="11.6328125" style="34" customWidth="1"/>
    <col min="2057" max="2062" width="11.26953125" style="34" bestFit="1" customWidth="1"/>
    <col min="2063" max="2304" width="9" style="34"/>
    <col min="2305" max="2305" width="2.7265625" style="34" customWidth="1"/>
    <col min="2306" max="2306" width="52" style="34" bestFit="1" customWidth="1"/>
    <col min="2307" max="2312" width="11.6328125" style="34" customWidth="1"/>
    <col min="2313" max="2318" width="11.26953125" style="34" bestFit="1" customWidth="1"/>
    <col min="2319" max="2560" width="9" style="34"/>
    <col min="2561" max="2561" width="2.7265625" style="34" customWidth="1"/>
    <col min="2562" max="2562" width="52" style="34" bestFit="1" customWidth="1"/>
    <col min="2563" max="2568" width="11.6328125" style="34" customWidth="1"/>
    <col min="2569" max="2574" width="11.26953125" style="34" bestFit="1" customWidth="1"/>
    <col min="2575" max="2816" width="9" style="34"/>
    <col min="2817" max="2817" width="2.7265625" style="34" customWidth="1"/>
    <col min="2818" max="2818" width="52" style="34" bestFit="1" customWidth="1"/>
    <col min="2819" max="2824" width="11.6328125" style="34" customWidth="1"/>
    <col min="2825" max="2830" width="11.26953125" style="34" bestFit="1" customWidth="1"/>
    <col min="2831" max="3072" width="9" style="34"/>
    <col min="3073" max="3073" width="2.7265625" style="34" customWidth="1"/>
    <col min="3074" max="3074" width="52" style="34" bestFit="1" customWidth="1"/>
    <col min="3075" max="3080" width="11.6328125" style="34" customWidth="1"/>
    <col min="3081" max="3086" width="11.26953125" style="34" bestFit="1" customWidth="1"/>
    <col min="3087" max="3328" width="9" style="34"/>
    <col min="3329" max="3329" width="2.7265625" style="34" customWidth="1"/>
    <col min="3330" max="3330" width="52" style="34" bestFit="1" customWidth="1"/>
    <col min="3331" max="3336" width="11.6328125" style="34" customWidth="1"/>
    <col min="3337" max="3342" width="11.26953125" style="34" bestFit="1" customWidth="1"/>
    <col min="3343" max="3584" width="9" style="34"/>
    <col min="3585" max="3585" width="2.7265625" style="34" customWidth="1"/>
    <col min="3586" max="3586" width="52" style="34" bestFit="1" customWidth="1"/>
    <col min="3587" max="3592" width="11.6328125" style="34" customWidth="1"/>
    <col min="3593" max="3598" width="11.26953125" style="34" bestFit="1" customWidth="1"/>
    <col min="3599" max="3840" width="9" style="34"/>
    <col min="3841" max="3841" width="2.7265625" style="34" customWidth="1"/>
    <col min="3842" max="3842" width="52" style="34" bestFit="1" customWidth="1"/>
    <col min="3843" max="3848" width="11.6328125" style="34" customWidth="1"/>
    <col min="3849" max="3854" width="11.26953125" style="34" bestFit="1" customWidth="1"/>
    <col min="3855" max="4096" width="9" style="34"/>
    <col min="4097" max="4097" width="2.7265625" style="34" customWidth="1"/>
    <col min="4098" max="4098" width="52" style="34" bestFit="1" customWidth="1"/>
    <col min="4099" max="4104" width="11.6328125" style="34" customWidth="1"/>
    <col min="4105" max="4110" width="11.26953125" style="34" bestFit="1" customWidth="1"/>
    <col min="4111" max="4352" width="9" style="34"/>
    <col min="4353" max="4353" width="2.7265625" style="34" customWidth="1"/>
    <col min="4354" max="4354" width="52" style="34" bestFit="1" customWidth="1"/>
    <col min="4355" max="4360" width="11.6328125" style="34" customWidth="1"/>
    <col min="4361" max="4366" width="11.26953125" style="34" bestFit="1" customWidth="1"/>
    <col min="4367" max="4608" width="9" style="34"/>
    <col min="4609" max="4609" width="2.7265625" style="34" customWidth="1"/>
    <col min="4610" max="4610" width="52" style="34" bestFit="1" customWidth="1"/>
    <col min="4611" max="4616" width="11.6328125" style="34" customWidth="1"/>
    <col min="4617" max="4622" width="11.26953125" style="34" bestFit="1" customWidth="1"/>
    <col min="4623" max="4864" width="9" style="34"/>
    <col min="4865" max="4865" width="2.7265625" style="34" customWidth="1"/>
    <col min="4866" max="4866" width="52" style="34" bestFit="1" customWidth="1"/>
    <col min="4867" max="4872" width="11.6328125" style="34" customWidth="1"/>
    <col min="4873" max="4878" width="11.26953125" style="34" bestFit="1" customWidth="1"/>
    <col min="4879" max="5120" width="9" style="34"/>
    <col min="5121" max="5121" width="2.7265625" style="34" customWidth="1"/>
    <col min="5122" max="5122" width="52" style="34" bestFit="1" customWidth="1"/>
    <col min="5123" max="5128" width="11.6328125" style="34" customWidth="1"/>
    <col min="5129" max="5134" width="11.26953125" style="34" bestFit="1" customWidth="1"/>
    <col min="5135" max="5376" width="9" style="34"/>
    <col min="5377" max="5377" width="2.7265625" style="34" customWidth="1"/>
    <col min="5378" max="5378" width="52" style="34" bestFit="1" customWidth="1"/>
    <col min="5379" max="5384" width="11.6328125" style="34" customWidth="1"/>
    <col min="5385" max="5390" width="11.26953125" style="34" bestFit="1" customWidth="1"/>
    <col min="5391" max="5632" width="9" style="34"/>
    <col min="5633" max="5633" width="2.7265625" style="34" customWidth="1"/>
    <col min="5634" max="5634" width="52" style="34" bestFit="1" customWidth="1"/>
    <col min="5635" max="5640" width="11.6328125" style="34" customWidth="1"/>
    <col min="5641" max="5646" width="11.26953125" style="34" bestFit="1" customWidth="1"/>
    <col min="5647" max="5888" width="9" style="34"/>
    <col min="5889" max="5889" width="2.7265625" style="34" customWidth="1"/>
    <col min="5890" max="5890" width="52" style="34" bestFit="1" customWidth="1"/>
    <col min="5891" max="5896" width="11.6328125" style="34" customWidth="1"/>
    <col min="5897" max="5902" width="11.26953125" style="34" bestFit="1" customWidth="1"/>
    <col min="5903" max="6144" width="9" style="34"/>
    <col min="6145" max="6145" width="2.7265625" style="34" customWidth="1"/>
    <col min="6146" max="6146" width="52" style="34" bestFit="1" customWidth="1"/>
    <col min="6147" max="6152" width="11.6328125" style="34" customWidth="1"/>
    <col min="6153" max="6158" width="11.26953125" style="34" bestFit="1" customWidth="1"/>
    <col min="6159" max="6400" width="9" style="34"/>
    <col min="6401" max="6401" width="2.7265625" style="34" customWidth="1"/>
    <col min="6402" max="6402" width="52" style="34" bestFit="1" customWidth="1"/>
    <col min="6403" max="6408" width="11.6328125" style="34" customWidth="1"/>
    <col min="6409" max="6414" width="11.26953125" style="34" bestFit="1" customWidth="1"/>
    <col min="6415" max="6656" width="9" style="34"/>
    <col min="6657" max="6657" width="2.7265625" style="34" customWidth="1"/>
    <col min="6658" max="6658" width="52" style="34" bestFit="1" customWidth="1"/>
    <col min="6659" max="6664" width="11.6328125" style="34" customWidth="1"/>
    <col min="6665" max="6670" width="11.26953125" style="34" bestFit="1" customWidth="1"/>
    <col min="6671" max="6912" width="9" style="34"/>
    <col min="6913" max="6913" width="2.7265625" style="34" customWidth="1"/>
    <col min="6914" max="6914" width="52" style="34" bestFit="1" customWidth="1"/>
    <col min="6915" max="6920" width="11.6328125" style="34" customWidth="1"/>
    <col min="6921" max="6926" width="11.26953125" style="34" bestFit="1" customWidth="1"/>
    <col min="6927" max="7168" width="9" style="34"/>
    <col min="7169" max="7169" width="2.7265625" style="34" customWidth="1"/>
    <col min="7170" max="7170" width="52" style="34" bestFit="1" customWidth="1"/>
    <col min="7171" max="7176" width="11.6328125" style="34" customWidth="1"/>
    <col min="7177" max="7182" width="11.26953125" style="34" bestFit="1" customWidth="1"/>
    <col min="7183" max="7424" width="9" style="34"/>
    <col min="7425" max="7425" width="2.7265625" style="34" customWidth="1"/>
    <col min="7426" max="7426" width="52" style="34" bestFit="1" customWidth="1"/>
    <col min="7427" max="7432" width="11.6328125" style="34" customWidth="1"/>
    <col min="7433" max="7438" width="11.26953125" style="34" bestFit="1" customWidth="1"/>
    <col min="7439" max="7680" width="9" style="34"/>
    <col min="7681" max="7681" width="2.7265625" style="34" customWidth="1"/>
    <col min="7682" max="7682" width="52" style="34" bestFit="1" customWidth="1"/>
    <col min="7683" max="7688" width="11.6328125" style="34" customWidth="1"/>
    <col min="7689" max="7694" width="11.26953125" style="34" bestFit="1" customWidth="1"/>
    <col min="7695" max="7936" width="9" style="34"/>
    <col min="7937" max="7937" width="2.7265625" style="34" customWidth="1"/>
    <col min="7938" max="7938" width="52" style="34" bestFit="1" customWidth="1"/>
    <col min="7939" max="7944" width="11.6328125" style="34" customWidth="1"/>
    <col min="7945" max="7950" width="11.26953125" style="34" bestFit="1" customWidth="1"/>
    <col min="7951" max="8192" width="9" style="34"/>
    <col min="8193" max="8193" width="2.7265625" style="34" customWidth="1"/>
    <col min="8194" max="8194" width="52" style="34" bestFit="1" customWidth="1"/>
    <col min="8195" max="8200" width="11.6328125" style="34" customWidth="1"/>
    <col min="8201" max="8206" width="11.26953125" style="34" bestFit="1" customWidth="1"/>
    <col min="8207" max="8448" width="9" style="34"/>
    <col min="8449" max="8449" width="2.7265625" style="34" customWidth="1"/>
    <col min="8450" max="8450" width="52" style="34" bestFit="1" customWidth="1"/>
    <col min="8451" max="8456" width="11.6328125" style="34" customWidth="1"/>
    <col min="8457" max="8462" width="11.26953125" style="34" bestFit="1" customWidth="1"/>
    <col min="8463" max="8704" width="9" style="34"/>
    <col min="8705" max="8705" width="2.7265625" style="34" customWidth="1"/>
    <col min="8706" max="8706" width="52" style="34" bestFit="1" customWidth="1"/>
    <col min="8707" max="8712" width="11.6328125" style="34" customWidth="1"/>
    <col min="8713" max="8718" width="11.26953125" style="34" bestFit="1" customWidth="1"/>
    <col min="8719" max="8960" width="9" style="34"/>
    <col min="8961" max="8961" width="2.7265625" style="34" customWidth="1"/>
    <col min="8962" max="8962" width="52" style="34" bestFit="1" customWidth="1"/>
    <col min="8963" max="8968" width="11.6328125" style="34" customWidth="1"/>
    <col min="8969" max="8974" width="11.26953125" style="34" bestFit="1" customWidth="1"/>
    <col min="8975" max="9216" width="9" style="34"/>
    <col min="9217" max="9217" width="2.7265625" style="34" customWidth="1"/>
    <col min="9218" max="9218" width="52" style="34" bestFit="1" customWidth="1"/>
    <col min="9219" max="9224" width="11.6328125" style="34" customWidth="1"/>
    <col min="9225" max="9230" width="11.26953125" style="34" bestFit="1" customWidth="1"/>
    <col min="9231" max="9472" width="9" style="34"/>
    <col min="9473" max="9473" width="2.7265625" style="34" customWidth="1"/>
    <col min="9474" max="9474" width="52" style="34" bestFit="1" customWidth="1"/>
    <col min="9475" max="9480" width="11.6328125" style="34" customWidth="1"/>
    <col min="9481" max="9486" width="11.26953125" style="34" bestFit="1" customWidth="1"/>
    <col min="9487" max="9728" width="9" style="34"/>
    <col min="9729" max="9729" width="2.7265625" style="34" customWidth="1"/>
    <col min="9730" max="9730" width="52" style="34" bestFit="1" customWidth="1"/>
    <col min="9731" max="9736" width="11.6328125" style="34" customWidth="1"/>
    <col min="9737" max="9742" width="11.26953125" style="34" bestFit="1" customWidth="1"/>
    <col min="9743" max="9984" width="9" style="34"/>
    <col min="9985" max="9985" width="2.7265625" style="34" customWidth="1"/>
    <col min="9986" max="9986" width="52" style="34" bestFit="1" customWidth="1"/>
    <col min="9987" max="9992" width="11.6328125" style="34" customWidth="1"/>
    <col min="9993" max="9998" width="11.26953125" style="34" bestFit="1" customWidth="1"/>
    <col min="9999" max="10240" width="9" style="34"/>
    <col min="10241" max="10241" width="2.7265625" style="34" customWidth="1"/>
    <col min="10242" max="10242" width="52" style="34" bestFit="1" customWidth="1"/>
    <col min="10243" max="10248" width="11.6328125" style="34" customWidth="1"/>
    <col min="10249" max="10254" width="11.26953125" style="34" bestFit="1" customWidth="1"/>
    <col min="10255" max="10496" width="9" style="34"/>
    <col min="10497" max="10497" width="2.7265625" style="34" customWidth="1"/>
    <col min="10498" max="10498" width="52" style="34" bestFit="1" customWidth="1"/>
    <col min="10499" max="10504" width="11.6328125" style="34" customWidth="1"/>
    <col min="10505" max="10510" width="11.26953125" style="34" bestFit="1" customWidth="1"/>
    <col min="10511" max="10752" width="9" style="34"/>
    <col min="10753" max="10753" width="2.7265625" style="34" customWidth="1"/>
    <col min="10754" max="10754" width="52" style="34" bestFit="1" customWidth="1"/>
    <col min="10755" max="10760" width="11.6328125" style="34" customWidth="1"/>
    <col min="10761" max="10766" width="11.26953125" style="34" bestFit="1" customWidth="1"/>
    <col min="10767" max="11008" width="9" style="34"/>
    <col min="11009" max="11009" width="2.7265625" style="34" customWidth="1"/>
    <col min="11010" max="11010" width="52" style="34" bestFit="1" customWidth="1"/>
    <col min="11011" max="11016" width="11.6328125" style="34" customWidth="1"/>
    <col min="11017" max="11022" width="11.26953125" style="34" bestFit="1" customWidth="1"/>
    <col min="11023" max="11264" width="9" style="34"/>
    <col min="11265" max="11265" width="2.7265625" style="34" customWidth="1"/>
    <col min="11266" max="11266" width="52" style="34" bestFit="1" customWidth="1"/>
    <col min="11267" max="11272" width="11.6328125" style="34" customWidth="1"/>
    <col min="11273" max="11278" width="11.26953125" style="34" bestFit="1" customWidth="1"/>
    <col min="11279" max="11520" width="9" style="34"/>
    <col min="11521" max="11521" width="2.7265625" style="34" customWidth="1"/>
    <col min="11522" max="11522" width="52" style="34" bestFit="1" customWidth="1"/>
    <col min="11523" max="11528" width="11.6328125" style="34" customWidth="1"/>
    <col min="11529" max="11534" width="11.26953125" style="34" bestFit="1" customWidth="1"/>
    <col min="11535" max="11776" width="9" style="34"/>
    <col min="11777" max="11777" width="2.7265625" style="34" customWidth="1"/>
    <col min="11778" max="11778" width="52" style="34" bestFit="1" customWidth="1"/>
    <col min="11779" max="11784" width="11.6328125" style="34" customWidth="1"/>
    <col min="11785" max="11790" width="11.26953125" style="34" bestFit="1" customWidth="1"/>
    <col min="11791" max="12032" width="9" style="34"/>
    <col min="12033" max="12033" width="2.7265625" style="34" customWidth="1"/>
    <col min="12034" max="12034" width="52" style="34" bestFit="1" customWidth="1"/>
    <col min="12035" max="12040" width="11.6328125" style="34" customWidth="1"/>
    <col min="12041" max="12046" width="11.26953125" style="34" bestFit="1" customWidth="1"/>
    <col min="12047" max="12288" width="9" style="34"/>
    <col min="12289" max="12289" width="2.7265625" style="34" customWidth="1"/>
    <col min="12290" max="12290" width="52" style="34" bestFit="1" customWidth="1"/>
    <col min="12291" max="12296" width="11.6328125" style="34" customWidth="1"/>
    <col min="12297" max="12302" width="11.26953125" style="34" bestFit="1" customWidth="1"/>
    <col min="12303" max="12544" width="9" style="34"/>
    <col min="12545" max="12545" width="2.7265625" style="34" customWidth="1"/>
    <col min="12546" max="12546" width="52" style="34" bestFit="1" customWidth="1"/>
    <col min="12547" max="12552" width="11.6328125" style="34" customWidth="1"/>
    <col min="12553" max="12558" width="11.26953125" style="34" bestFit="1" customWidth="1"/>
    <col min="12559" max="12800" width="9" style="34"/>
    <col min="12801" max="12801" width="2.7265625" style="34" customWidth="1"/>
    <col min="12802" max="12802" width="52" style="34" bestFit="1" customWidth="1"/>
    <col min="12803" max="12808" width="11.6328125" style="34" customWidth="1"/>
    <col min="12809" max="12814" width="11.26953125" style="34" bestFit="1" customWidth="1"/>
    <col min="12815" max="13056" width="9" style="34"/>
    <col min="13057" max="13057" width="2.7265625" style="34" customWidth="1"/>
    <col min="13058" max="13058" width="52" style="34" bestFit="1" customWidth="1"/>
    <col min="13059" max="13064" width="11.6328125" style="34" customWidth="1"/>
    <col min="13065" max="13070" width="11.26953125" style="34" bestFit="1" customWidth="1"/>
    <col min="13071" max="13312" width="9" style="34"/>
    <col min="13313" max="13313" width="2.7265625" style="34" customWidth="1"/>
    <col min="13314" max="13314" width="52" style="34" bestFit="1" customWidth="1"/>
    <col min="13315" max="13320" width="11.6328125" style="34" customWidth="1"/>
    <col min="13321" max="13326" width="11.26953125" style="34" bestFit="1" customWidth="1"/>
    <col min="13327" max="13568" width="9" style="34"/>
    <col min="13569" max="13569" width="2.7265625" style="34" customWidth="1"/>
    <col min="13570" max="13570" width="52" style="34" bestFit="1" customWidth="1"/>
    <col min="13571" max="13576" width="11.6328125" style="34" customWidth="1"/>
    <col min="13577" max="13582" width="11.26953125" style="34" bestFit="1" customWidth="1"/>
    <col min="13583" max="13824" width="9" style="34"/>
    <col min="13825" max="13825" width="2.7265625" style="34" customWidth="1"/>
    <col min="13826" max="13826" width="52" style="34" bestFit="1" customWidth="1"/>
    <col min="13827" max="13832" width="11.6328125" style="34" customWidth="1"/>
    <col min="13833" max="13838" width="11.26953125" style="34" bestFit="1" customWidth="1"/>
    <col min="13839" max="14080" width="9" style="34"/>
    <col min="14081" max="14081" width="2.7265625" style="34" customWidth="1"/>
    <col min="14082" max="14082" width="52" style="34" bestFit="1" customWidth="1"/>
    <col min="14083" max="14088" width="11.6328125" style="34" customWidth="1"/>
    <col min="14089" max="14094" width="11.26953125" style="34" bestFit="1" customWidth="1"/>
    <col min="14095" max="14336" width="9" style="34"/>
    <col min="14337" max="14337" width="2.7265625" style="34" customWidth="1"/>
    <col min="14338" max="14338" width="52" style="34" bestFit="1" customWidth="1"/>
    <col min="14339" max="14344" width="11.6328125" style="34" customWidth="1"/>
    <col min="14345" max="14350" width="11.26953125" style="34" bestFit="1" customWidth="1"/>
    <col min="14351" max="14592" width="9" style="34"/>
    <col min="14593" max="14593" width="2.7265625" style="34" customWidth="1"/>
    <col min="14594" max="14594" width="52" style="34" bestFit="1" customWidth="1"/>
    <col min="14595" max="14600" width="11.6328125" style="34" customWidth="1"/>
    <col min="14601" max="14606" width="11.26953125" style="34" bestFit="1" customWidth="1"/>
    <col min="14607" max="14848" width="9" style="34"/>
    <col min="14849" max="14849" width="2.7265625" style="34" customWidth="1"/>
    <col min="14850" max="14850" width="52" style="34" bestFit="1" customWidth="1"/>
    <col min="14851" max="14856" width="11.6328125" style="34" customWidth="1"/>
    <col min="14857" max="14862" width="11.26953125" style="34" bestFit="1" customWidth="1"/>
    <col min="14863" max="15104" width="9" style="34"/>
    <col min="15105" max="15105" width="2.7265625" style="34" customWidth="1"/>
    <col min="15106" max="15106" width="52" style="34" bestFit="1" customWidth="1"/>
    <col min="15107" max="15112" width="11.6328125" style="34" customWidth="1"/>
    <col min="15113" max="15118" width="11.26953125" style="34" bestFit="1" customWidth="1"/>
    <col min="15119" max="15360" width="9" style="34"/>
    <col min="15361" max="15361" width="2.7265625" style="34" customWidth="1"/>
    <col min="15362" max="15362" width="52" style="34" bestFit="1" customWidth="1"/>
    <col min="15363" max="15368" width="11.6328125" style="34" customWidth="1"/>
    <col min="15369" max="15374" width="11.26953125" style="34" bestFit="1" customWidth="1"/>
    <col min="15375" max="15616" width="9" style="34"/>
    <col min="15617" max="15617" width="2.7265625" style="34" customWidth="1"/>
    <col min="15618" max="15618" width="52" style="34" bestFit="1" customWidth="1"/>
    <col min="15619" max="15624" width="11.6328125" style="34" customWidth="1"/>
    <col min="15625" max="15630" width="11.26953125" style="34" bestFit="1" customWidth="1"/>
    <col min="15631" max="15872" width="9" style="34"/>
    <col min="15873" max="15873" width="2.7265625" style="34" customWidth="1"/>
    <col min="15874" max="15874" width="52" style="34" bestFit="1" customWidth="1"/>
    <col min="15875" max="15880" width="11.6328125" style="34" customWidth="1"/>
    <col min="15881" max="15886" width="11.26953125" style="34" bestFit="1" customWidth="1"/>
    <col min="15887" max="16128" width="9" style="34"/>
    <col min="16129" max="16129" width="2.7265625" style="34" customWidth="1"/>
    <col min="16130" max="16130" width="52" style="34" bestFit="1" customWidth="1"/>
    <col min="16131" max="16136" width="11.6328125" style="34" customWidth="1"/>
    <col min="16137" max="16142" width="11.26953125" style="34" bestFit="1" customWidth="1"/>
    <col min="16143" max="16384" width="9" style="34"/>
  </cols>
  <sheetData>
    <row r="1" spans="1:14" ht="14.5" thickBot="1"/>
    <row r="2" spans="1:14" ht="15" customHeight="1">
      <c r="A2" s="573"/>
      <c r="B2" s="571"/>
      <c r="C2" s="319" t="s">
        <v>476</v>
      </c>
      <c r="D2" s="319" t="s">
        <v>477</v>
      </c>
      <c r="E2" s="319" t="s">
        <v>478</v>
      </c>
      <c r="F2" s="319" t="s">
        <v>479</v>
      </c>
      <c r="G2" s="319" t="s">
        <v>480</v>
      </c>
      <c r="H2" s="319" t="s">
        <v>481</v>
      </c>
      <c r="I2" s="631" t="s">
        <v>482</v>
      </c>
      <c r="J2" s="631" t="s">
        <v>483</v>
      </c>
      <c r="K2" s="631" t="s">
        <v>266</v>
      </c>
      <c r="L2" s="631" t="s">
        <v>484</v>
      </c>
      <c r="M2" s="632" t="s">
        <v>485</v>
      </c>
      <c r="N2" s="633" t="s">
        <v>486</v>
      </c>
    </row>
    <row r="3" spans="1:14" ht="15" customHeight="1">
      <c r="A3" s="574"/>
      <c r="B3" s="576"/>
      <c r="C3" s="320" t="s">
        <v>487</v>
      </c>
      <c r="D3" s="320" t="s">
        <v>487</v>
      </c>
      <c r="E3" s="320" t="s">
        <v>487</v>
      </c>
      <c r="F3" s="320" t="s">
        <v>487</v>
      </c>
      <c r="G3" s="320" t="s">
        <v>487</v>
      </c>
      <c r="H3" s="320" t="s">
        <v>487</v>
      </c>
      <c r="I3" s="634" t="s">
        <v>573</v>
      </c>
      <c r="J3" s="634" t="s">
        <v>573</v>
      </c>
      <c r="K3" s="634" t="s">
        <v>487</v>
      </c>
      <c r="L3" s="634" t="s">
        <v>487</v>
      </c>
      <c r="M3" s="635" t="s">
        <v>487</v>
      </c>
      <c r="N3" s="636" t="s">
        <v>487</v>
      </c>
    </row>
    <row r="4" spans="1:14" ht="15" customHeight="1" thickBot="1">
      <c r="A4" s="575"/>
      <c r="B4" s="577"/>
      <c r="C4" s="321" t="s">
        <v>488</v>
      </c>
      <c r="D4" s="321" t="s">
        <v>489</v>
      </c>
      <c r="E4" s="321" t="s">
        <v>490</v>
      </c>
      <c r="F4" s="321" t="s">
        <v>491</v>
      </c>
      <c r="G4" s="321" t="s">
        <v>492</v>
      </c>
      <c r="H4" s="321" t="s">
        <v>493</v>
      </c>
      <c r="I4" s="321" t="s">
        <v>494</v>
      </c>
      <c r="J4" s="321" t="s">
        <v>495</v>
      </c>
      <c r="K4" s="321" t="s">
        <v>496</v>
      </c>
      <c r="L4" s="321" t="s">
        <v>497</v>
      </c>
      <c r="M4" s="322" t="s">
        <v>498</v>
      </c>
      <c r="N4" s="391" t="s">
        <v>499</v>
      </c>
    </row>
    <row r="5" spans="1:14" ht="15" customHeight="1" thickBot="1">
      <c r="A5" s="516" t="s">
        <v>500</v>
      </c>
      <c r="B5" s="145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06"/>
      <c r="N5" s="617"/>
    </row>
    <row r="6" spans="1:14">
      <c r="A6" s="517"/>
      <c r="B6" s="146" t="s">
        <v>501</v>
      </c>
      <c r="C6" s="132">
        <v>-12650</v>
      </c>
      <c r="D6" s="132">
        <v>-31079</v>
      </c>
      <c r="E6" s="132">
        <v>-7601</v>
      </c>
      <c r="F6" s="132">
        <v>-8378</v>
      </c>
      <c r="G6" s="132">
        <v>-6982</v>
      </c>
      <c r="H6" s="132">
        <v>-6458</v>
      </c>
      <c r="I6" s="132">
        <v>3736</v>
      </c>
      <c r="J6" s="132">
        <v>9450</v>
      </c>
      <c r="K6" s="132">
        <v>2728</v>
      </c>
      <c r="L6" s="132">
        <v>-11516</v>
      </c>
      <c r="M6" s="108">
        <v>-4252</v>
      </c>
      <c r="N6" s="618">
        <v>-1574</v>
      </c>
    </row>
    <row r="7" spans="1:14">
      <c r="A7" s="420"/>
      <c r="B7" s="147" t="s">
        <v>502</v>
      </c>
      <c r="C7" s="133">
        <v>16742</v>
      </c>
      <c r="D7" s="133">
        <v>16087</v>
      </c>
      <c r="E7" s="133">
        <v>7596</v>
      </c>
      <c r="F7" s="133">
        <v>6990</v>
      </c>
      <c r="G7" s="133">
        <v>6190</v>
      </c>
      <c r="H7" s="133">
        <v>5926</v>
      </c>
      <c r="I7" s="133">
        <v>6909</v>
      </c>
      <c r="J7" s="133">
        <v>6759</v>
      </c>
      <c r="K7" s="133">
        <v>6899</v>
      </c>
      <c r="L7" s="133">
        <v>6767</v>
      </c>
      <c r="M7" s="110">
        <v>6495</v>
      </c>
      <c r="N7" s="619">
        <v>5848</v>
      </c>
    </row>
    <row r="8" spans="1:14" ht="28">
      <c r="A8" s="423"/>
      <c r="B8" s="148" t="s">
        <v>503</v>
      </c>
      <c r="C8" s="134">
        <v>31154</v>
      </c>
      <c r="D8" s="134">
        <v>35624</v>
      </c>
      <c r="E8" s="134">
        <v>29290</v>
      </c>
      <c r="F8" s="134">
        <v>21912</v>
      </c>
      <c r="G8" s="134">
        <v>27791</v>
      </c>
      <c r="H8" s="134">
        <v>20022</v>
      </c>
      <c r="I8" s="134">
        <v>36995</v>
      </c>
      <c r="J8" s="134">
        <v>36491</v>
      </c>
      <c r="K8" s="134">
        <v>29889</v>
      </c>
      <c r="L8" s="134">
        <v>25740</v>
      </c>
      <c r="M8" s="112">
        <v>26227</v>
      </c>
      <c r="N8" s="620">
        <v>28471</v>
      </c>
    </row>
    <row r="9" spans="1:14">
      <c r="A9" s="423"/>
      <c r="B9" s="149" t="s">
        <v>504</v>
      </c>
      <c r="C9" s="134">
        <v>-7177</v>
      </c>
      <c r="D9" s="134">
        <v>-1028</v>
      </c>
      <c r="E9" s="134">
        <v>-5657</v>
      </c>
      <c r="F9" s="134">
        <v>-16029</v>
      </c>
      <c r="G9" s="134">
        <v>-13152</v>
      </c>
      <c r="H9" s="134">
        <v>-20776</v>
      </c>
      <c r="I9" s="134">
        <v>-17033</v>
      </c>
      <c r="J9" s="134">
        <v>-15968</v>
      </c>
      <c r="K9" s="134">
        <v>-14622</v>
      </c>
      <c r="L9" s="134">
        <v>-9699</v>
      </c>
      <c r="M9" s="112">
        <v>-9123</v>
      </c>
      <c r="N9" s="620">
        <v>-11659</v>
      </c>
    </row>
    <row r="10" spans="1:14">
      <c r="A10" s="423"/>
      <c r="B10" s="149" t="s">
        <v>505</v>
      </c>
      <c r="C10" s="134">
        <v>-17773</v>
      </c>
      <c r="D10" s="134">
        <v>-17713</v>
      </c>
      <c r="E10" s="134">
        <v>-7450</v>
      </c>
      <c r="F10" s="134">
        <v>-2857</v>
      </c>
      <c r="G10" s="134" t="s">
        <v>506</v>
      </c>
      <c r="H10" s="134">
        <v>-6270</v>
      </c>
      <c r="I10" s="134">
        <v>-7835</v>
      </c>
      <c r="J10" s="134">
        <v>-8283</v>
      </c>
      <c r="K10" s="134">
        <v>-15789</v>
      </c>
      <c r="L10" s="134">
        <v>1053</v>
      </c>
      <c r="M10" s="112">
        <v>-2140</v>
      </c>
      <c r="N10" s="620">
        <v>-8644</v>
      </c>
    </row>
    <row r="11" spans="1:14">
      <c r="A11" s="423"/>
      <c r="B11" s="149" t="s">
        <v>507</v>
      </c>
      <c r="C11" s="134">
        <v>6997</v>
      </c>
      <c r="D11" s="134">
        <v>5191</v>
      </c>
      <c r="E11" s="134">
        <v>8503</v>
      </c>
      <c r="F11" s="134">
        <v>1436</v>
      </c>
      <c r="G11" s="134">
        <v>3331</v>
      </c>
      <c r="H11" s="134">
        <v>-8706</v>
      </c>
      <c r="I11" s="134">
        <v>-8139</v>
      </c>
      <c r="J11" s="134">
        <v>-5448</v>
      </c>
      <c r="K11" s="134">
        <v>-12558</v>
      </c>
      <c r="L11" s="134">
        <v>8691</v>
      </c>
      <c r="M11" s="112">
        <v>-12743</v>
      </c>
      <c r="N11" s="620">
        <v>-2172</v>
      </c>
    </row>
    <row r="12" spans="1:14" s="35" customFormat="1" ht="14.5" thickBot="1">
      <c r="A12" s="518" t="s">
        <v>508</v>
      </c>
      <c r="B12" s="150"/>
      <c r="C12" s="135">
        <v>17292</v>
      </c>
      <c r="D12" s="135">
        <v>7082</v>
      </c>
      <c r="E12" s="135">
        <v>24681</v>
      </c>
      <c r="F12" s="135">
        <v>3073</v>
      </c>
      <c r="G12" s="135">
        <v>17179</v>
      </c>
      <c r="H12" s="135">
        <v>-16260</v>
      </c>
      <c r="I12" s="135">
        <v>14633</v>
      </c>
      <c r="J12" s="135">
        <v>23001</v>
      </c>
      <c r="K12" s="135">
        <v>-3453</v>
      </c>
      <c r="L12" s="135">
        <v>21036</v>
      </c>
      <c r="M12" s="114">
        <v>4462</v>
      </c>
      <c r="N12" s="621">
        <v>10267</v>
      </c>
    </row>
    <row r="13" spans="1:14" ht="15" customHeight="1" thickBot="1">
      <c r="A13" s="516" t="s">
        <v>509</v>
      </c>
      <c r="B13" s="145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06"/>
      <c r="N13" s="617"/>
    </row>
    <row r="14" spans="1:14">
      <c r="A14" s="517"/>
      <c r="B14" s="151" t="s">
        <v>510</v>
      </c>
      <c r="C14" s="132"/>
      <c r="D14" s="132"/>
      <c r="E14" s="132"/>
      <c r="F14" s="132">
        <v>4000</v>
      </c>
      <c r="G14" s="132">
        <v>13</v>
      </c>
      <c r="H14" s="132">
        <v>-3005</v>
      </c>
      <c r="I14" s="132">
        <v>500</v>
      </c>
      <c r="J14" s="132"/>
      <c r="K14" s="132"/>
      <c r="L14" s="132"/>
      <c r="M14" s="108"/>
      <c r="N14" s="618"/>
    </row>
    <row r="15" spans="1:14">
      <c r="A15" s="423"/>
      <c r="B15" s="149" t="s">
        <v>511</v>
      </c>
      <c r="C15" s="134">
        <v>-16047</v>
      </c>
      <c r="D15" s="134">
        <v>-12133</v>
      </c>
      <c r="E15" s="134">
        <v>-4099</v>
      </c>
      <c r="F15" s="134">
        <v>-3529</v>
      </c>
      <c r="G15" s="134">
        <v>-3884</v>
      </c>
      <c r="H15" s="134">
        <v>-5270</v>
      </c>
      <c r="I15" s="134">
        <v>-3521</v>
      </c>
      <c r="J15" s="134">
        <v>-5128</v>
      </c>
      <c r="K15" s="134">
        <v>-6539</v>
      </c>
      <c r="L15" s="134">
        <v>-5898</v>
      </c>
      <c r="M15" s="112">
        <v>-2956</v>
      </c>
      <c r="N15" s="620">
        <v>-4871</v>
      </c>
    </row>
    <row r="16" spans="1:14" ht="28">
      <c r="A16" s="420"/>
      <c r="B16" s="152" t="s">
        <v>512</v>
      </c>
      <c r="C16" s="133">
        <v>322</v>
      </c>
      <c r="D16" s="133" t="s">
        <v>181</v>
      </c>
      <c r="E16" s="133">
        <v>606</v>
      </c>
      <c r="F16" s="133" t="s">
        <v>181</v>
      </c>
      <c r="G16" s="133" t="s">
        <v>181</v>
      </c>
      <c r="H16" s="133"/>
      <c r="I16" s="133"/>
      <c r="J16" s="133"/>
      <c r="K16" s="133"/>
      <c r="L16" s="133"/>
      <c r="M16" s="110">
        <v>2046</v>
      </c>
      <c r="N16" s="619">
        <v>1261</v>
      </c>
    </row>
    <row r="17" spans="1:14">
      <c r="A17" s="423"/>
      <c r="B17" s="149" t="s">
        <v>513</v>
      </c>
      <c r="C17" s="134">
        <v>-1875</v>
      </c>
      <c r="D17" s="134">
        <v>-2118</v>
      </c>
      <c r="E17" s="134">
        <v>-1000</v>
      </c>
      <c r="F17" s="134">
        <v>-886</v>
      </c>
      <c r="G17" s="134">
        <v>-1134</v>
      </c>
      <c r="H17" s="134">
        <v>-945</v>
      </c>
      <c r="I17" s="134">
        <v>-1067</v>
      </c>
      <c r="J17" s="134">
        <v>-1392</v>
      </c>
      <c r="K17" s="134">
        <v>-739</v>
      </c>
      <c r="L17" s="134">
        <v>-2000</v>
      </c>
      <c r="M17" s="112">
        <v>-1325</v>
      </c>
      <c r="N17" s="620">
        <v>-1337</v>
      </c>
    </row>
    <row r="18" spans="1:14" ht="28">
      <c r="A18" s="423"/>
      <c r="B18" s="148" t="s">
        <v>514</v>
      </c>
      <c r="C18" s="134">
        <v>1470</v>
      </c>
      <c r="D18" s="134" t="s">
        <v>394</v>
      </c>
      <c r="E18" s="134">
        <v>-193</v>
      </c>
      <c r="F18" s="134" t="s">
        <v>394</v>
      </c>
      <c r="G18" s="134" t="s">
        <v>394</v>
      </c>
      <c r="H18" s="134">
        <v>309</v>
      </c>
      <c r="I18" s="134"/>
      <c r="J18" s="134"/>
      <c r="K18" s="134"/>
      <c r="L18" s="134"/>
      <c r="M18" s="112"/>
      <c r="N18" s="620"/>
    </row>
    <row r="19" spans="1:14">
      <c r="A19" s="422"/>
      <c r="B19" s="153" t="s">
        <v>515</v>
      </c>
      <c r="C19" s="136">
        <v>-1242</v>
      </c>
      <c r="D19" s="136">
        <v>1036</v>
      </c>
      <c r="E19" s="136">
        <v>-157</v>
      </c>
      <c r="F19" s="136">
        <v>-249</v>
      </c>
      <c r="G19" s="136">
        <v>98</v>
      </c>
      <c r="H19" s="136">
        <v>-377</v>
      </c>
      <c r="I19" s="136">
        <v>172</v>
      </c>
      <c r="J19" s="136">
        <v>-3518</v>
      </c>
      <c r="K19" s="136">
        <v>-1962</v>
      </c>
      <c r="L19" s="136">
        <v>-312</v>
      </c>
      <c r="M19" s="116">
        <v>-614</v>
      </c>
      <c r="N19" s="622">
        <v>-179</v>
      </c>
    </row>
    <row r="20" spans="1:14" s="35" customFormat="1" ht="15.75" customHeight="1" thickBot="1">
      <c r="A20" s="651" t="s">
        <v>516</v>
      </c>
      <c r="B20" s="652"/>
      <c r="C20" s="137">
        <v>-17372</v>
      </c>
      <c r="D20" s="137">
        <v>-13216</v>
      </c>
      <c r="E20" s="137">
        <v>-4845</v>
      </c>
      <c r="F20" s="137">
        <v>-665</v>
      </c>
      <c r="G20" s="137">
        <v>-4908</v>
      </c>
      <c r="H20" s="137">
        <v>-9288</v>
      </c>
      <c r="I20" s="137">
        <v>-3916</v>
      </c>
      <c r="J20" s="137">
        <v>-10039</v>
      </c>
      <c r="K20" s="137">
        <v>-9240</v>
      </c>
      <c r="L20" s="137">
        <v>-8210</v>
      </c>
      <c r="M20" s="118">
        <v>-2849</v>
      </c>
      <c r="N20" s="623">
        <v>-5126</v>
      </c>
    </row>
    <row r="21" spans="1:14" s="35" customFormat="1" ht="16.5" customHeight="1" thickTop="1" thickBot="1">
      <c r="A21" s="519" t="s">
        <v>517</v>
      </c>
      <c r="B21" s="624" t="s">
        <v>518</v>
      </c>
      <c r="C21" s="138">
        <v>-80</v>
      </c>
      <c r="D21" s="138">
        <v>-6134</v>
      </c>
      <c r="E21" s="138">
        <v>19836</v>
      </c>
      <c r="F21" s="138">
        <v>2408</v>
      </c>
      <c r="G21" s="138">
        <v>12271</v>
      </c>
      <c r="H21" s="138">
        <v>-25548</v>
      </c>
      <c r="I21" s="138">
        <v>10717</v>
      </c>
      <c r="J21" s="138">
        <v>12962</v>
      </c>
      <c r="K21" s="138">
        <v>-12693</v>
      </c>
      <c r="L21" s="138">
        <v>12825</v>
      </c>
      <c r="M21" s="120">
        <v>1613</v>
      </c>
      <c r="N21" s="625">
        <v>5141</v>
      </c>
    </row>
    <row r="22" spans="1:14" ht="15.75" customHeight="1" thickTop="1" thickBot="1">
      <c r="A22" s="516" t="s">
        <v>519</v>
      </c>
      <c r="B22" s="145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06"/>
      <c r="N22" s="617"/>
    </row>
    <row r="23" spans="1:14">
      <c r="A23" s="517"/>
      <c r="B23" s="151" t="s">
        <v>520</v>
      </c>
      <c r="C23" s="132">
        <v>5032</v>
      </c>
      <c r="D23" s="132">
        <v>14618</v>
      </c>
      <c r="E23" s="132">
        <v>-2176</v>
      </c>
      <c r="F23" s="132">
        <v>9388</v>
      </c>
      <c r="G23" s="132">
        <v>2420</v>
      </c>
      <c r="H23" s="132">
        <v>-382</v>
      </c>
      <c r="I23" s="132">
        <v>873</v>
      </c>
      <c r="J23" s="132">
        <v>1468</v>
      </c>
      <c r="K23" s="132">
        <v>9352</v>
      </c>
      <c r="L23" s="132">
        <v>-117</v>
      </c>
      <c r="M23" s="108">
        <v>3705</v>
      </c>
      <c r="N23" s="618">
        <v>7574</v>
      </c>
    </row>
    <row r="24" spans="1:14">
      <c r="A24" s="420"/>
      <c r="B24" s="154" t="s">
        <v>521</v>
      </c>
      <c r="C24" s="133">
        <v>14994</v>
      </c>
      <c r="D24" s="133">
        <v>7660</v>
      </c>
      <c r="E24" s="133">
        <v>9300</v>
      </c>
      <c r="F24" s="133">
        <v>24750</v>
      </c>
      <c r="G24" s="133">
        <v>9500</v>
      </c>
      <c r="H24" s="133">
        <v>200</v>
      </c>
      <c r="I24" s="133">
        <v>11300</v>
      </c>
      <c r="J24" s="133">
        <v>6200</v>
      </c>
      <c r="K24" s="133">
        <v>6886</v>
      </c>
      <c r="L24" s="133" t="s">
        <v>506</v>
      </c>
      <c r="M24" s="110">
        <v>-9696</v>
      </c>
      <c r="N24" s="619"/>
    </row>
    <row r="25" spans="1:14">
      <c r="A25" s="423"/>
      <c r="B25" s="149" t="s">
        <v>522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12"/>
      <c r="N25" s="620"/>
    </row>
    <row r="26" spans="1:14" ht="28">
      <c r="A26" s="520"/>
      <c r="B26" s="148" t="s">
        <v>523</v>
      </c>
      <c r="C26" s="139">
        <v>-24292</v>
      </c>
      <c r="D26" s="139">
        <v>-19248</v>
      </c>
      <c r="E26" s="139">
        <v>-24620</v>
      </c>
      <c r="F26" s="139">
        <v>-40175</v>
      </c>
      <c r="G26" s="139">
        <v>-22378</v>
      </c>
      <c r="H26" s="139">
        <v>-11470</v>
      </c>
      <c r="I26" s="139">
        <v>-10533</v>
      </c>
      <c r="J26" s="139">
        <v>-11926</v>
      </c>
      <c r="K26" s="139">
        <v>-8905</v>
      </c>
      <c r="L26" s="139">
        <v>-11978</v>
      </c>
      <c r="M26" s="122"/>
      <c r="N26" s="626">
        <v>-10681</v>
      </c>
    </row>
    <row r="27" spans="1:14">
      <c r="A27" s="423"/>
      <c r="B27" s="149" t="s">
        <v>507</v>
      </c>
      <c r="C27" s="134">
        <v>-119</v>
      </c>
      <c r="D27" s="134">
        <v>-311</v>
      </c>
      <c r="E27" s="134">
        <v>-1593</v>
      </c>
      <c r="F27" s="134">
        <v>1658</v>
      </c>
      <c r="G27" s="134">
        <v>-740</v>
      </c>
      <c r="H27" s="134">
        <v>-2064</v>
      </c>
      <c r="I27" s="134">
        <v>-952</v>
      </c>
      <c r="J27" s="134">
        <v>-4130</v>
      </c>
      <c r="K27" s="134">
        <v>-3591</v>
      </c>
      <c r="L27" s="134">
        <v>-3780</v>
      </c>
      <c r="M27" s="112">
        <v>-3853</v>
      </c>
      <c r="N27" s="620">
        <v>-6307</v>
      </c>
    </row>
    <row r="28" spans="1:14" s="35" customFormat="1" ht="28.5" thickBot="1">
      <c r="A28" s="521"/>
      <c r="B28" s="155" t="s">
        <v>524</v>
      </c>
      <c r="C28" s="137">
        <v>-4384</v>
      </c>
      <c r="D28" s="137">
        <v>2718</v>
      </c>
      <c r="E28" s="137">
        <v>-19089</v>
      </c>
      <c r="F28" s="137">
        <v>-4379</v>
      </c>
      <c r="G28" s="137">
        <v>-11197</v>
      </c>
      <c r="H28" s="137">
        <v>-13717</v>
      </c>
      <c r="I28" s="137">
        <v>687</v>
      </c>
      <c r="J28" s="137">
        <v>-8389</v>
      </c>
      <c r="K28" s="137">
        <v>3742</v>
      </c>
      <c r="L28" s="137">
        <v>-15875</v>
      </c>
      <c r="M28" s="118">
        <v>-9844</v>
      </c>
      <c r="N28" s="623">
        <v>-9415</v>
      </c>
    </row>
    <row r="29" spans="1:14" ht="28.5" customHeight="1">
      <c r="A29" s="522"/>
      <c r="B29" s="156" t="s">
        <v>525</v>
      </c>
      <c r="C29" s="140">
        <v>167</v>
      </c>
      <c r="D29" s="140">
        <v>-435</v>
      </c>
      <c r="E29" s="140">
        <v>-257</v>
      </c>
      <c r="F29" s="140">
        <v>273</v>
      </c>
      <c r="G29" s="140">
        <v>840</v>
      </c>
      <c r="H29" s="140">
        <v>367</v>
      </c>
      <c r="I29" s="140">
        <v>557</v>
      </c>
      <c r="J29" s="140">
        <v>530</v>
      </c>
      <c r="K29" s="140">
        <v>-134</v>
      </c>
      <c r="L29" s="140">
        <v>-480</v>
      </c>
      <c r="M29" s="124">
        <v>382</v>
      </c>
      <c r="N29" s="627">
        <v>301</v>
      </c>
    </row>
    <row r="30" spans="1:14" ht="28.5" customHeight="1">
      <c r="A30" s="249"/>
      <c r="B30" s="157" t="s">
        <v>526</v>
      </c>
      <c r="C30" s="141">
        <v>-4297</v>
      </c>
      <c r="D30" s="141">
        <v>-3851</v>
      </c>
      <c r="E30" s="141">
        <v>489</v>
      </c>
      <c r="F30" s="141">
        <v>-1697</v>
      </c>
      <c r="G30" s="141">
        <v>1914</v>
      </c>
      <c r="H30" s="141">
        <v>-38898</v>
      </c>
      <c r="I30" s="141">
        <v>11961</v>
      </c>
      <c r="J30" s="141">
        <v>5103</v>
      </c>
      <c r="K30" s="141">
        <v>-9085</v>
      </c>
      <c r="L30" s="141">
        <v>-3530</v>
      </c>
      <c r="M30" s="126">
        <v>-7848</v>
      </c>
      <c r="N30" s="628">
        <v>-3973</v>
      </c>
    </row>
    <row r="31" spans="1:14" ht="14.25" customHeight="1">
      <c r="A31" s="249"/>
      <c r="B31" s="158" t="s">
        <v>527</v>
      </c>
      <c r="C31" s="141">
        <v>49800</v>
      </c>
      <c r="D31" s="141">
        <v>49846</v>
      </c>
      <c r="E31" s="141">
        <v>64428</v>
      </c>
      <c r="F31" s="141">
        <v>71156</v>
      </c>
      <c r="G31" s="141">
        <v>79645</v>
      </c>
      <c r="H31" s="141">
        <v>74996</v>
      </c>
      <c r="I31" s="141">
        <v>35894</v>
      </c>
      <c r="J31" s="141">
        <v>50866</v>
      </c>
      <c r="K31" s="141">
        <v>53598</v>
      </c>
      <c r="L31" s="141">
        <v>46322</v>
      </c>
      <c r="M31" s="126">
        <v>51980</v>
      </c>
      <c r="N31" s="628">
        <v>45481</v>
      </c>
    </row>
    <row r="32" spans="1:14" ht="28.5" customHeight="1">
      <c r="A32" s="249"/>
      <c r="B32" s="157" t="s">
        <v>528</v>
      </c>
      <c r="C32" s="141">
        <v>1158</v>
      </c>
      <c r="D32" s="141" t="s">
        <v>529</v>
      </c>
      <c r="E32" s="332">
        <v>40</v>
      </c>
      <c r="F32" s="332" t="s">
        <v>529</v>
      </c>
      <c r="G32" s="332">
        <v>-425</v>
      </c>
      <c r="H32" s="332">
        <v>1455</v>
      </c>
      <c r="I32" s="332">
        <v>267</v>
      </c>
      <c r="J32" s="332">
        <v>44</v>
      </c>
      <c r="K32" s="332" t="s">
        <v>506</v>
      </c>
      <c r="L32" s="332">
        <v>205</v>
      </c>
      <c r="M32" s="487" t="s">
        <v>506</v>
      </c>
      <c r="N32" s="629" t="s">
        <v>97</v>
      </c>
    </row>
    <row r="33" spans="1:14" s="35" customFormat="1" ht="15.75" customHeight="1" thickBot="1">
      <c r="A33" s="523"/>
      <c r="B33" s="159" t="s">
        <v>530</v>
      </c>
      <c r="C33" s="142">
        <v>46660</v>
      </c>
      <c r="D33" s="142">
        <v>45995</v>
      </c>
      <c r="E33" s="142">
        <v>64957</v>
      </c>
      <c r="F33" s="142">
        <v>69458</v>
      </c>
      <c r="G33" s="142">
        <v>81134</v>
      </c>
      <c r="H33" s="142">
        <v>37554</v>
      </c>
      <c r="I33" s="142">
        <v>48124</v>
      </c>
      <c r="J33" s="142">
        <v>56013</v>
      </c>
      <c r="K33" s="142">
        <v>44513</v>
      </c>
      <c r="L33" s="142">
        <v>42997</v>
      </c>
      <c r="M33" s="128">
        <v>44132</v>
      </c>
      <c r="N33" s="630">
        <v>41508</v>
      </c>
    </row>
    <row r="34" spans="1:14">
      <c r="A34" s="130"/>
      <c r="B34" s="130"/>
    </row>
    <row r="35" spans="1:14">
      <c r="A35" s="130"/>
      <c r="B35" s="130"/>
    </row>
  </sheetData>
  <sheetProtection password="CC09" sheet="1" objects="1" scenarios="1"/>
  <mergeCells count="1">
    <mergeCell ref="A20:B20"/>
  </mergeCells>
  <phoneticPr fontId="2"/>
  <pageMargins left="0.43307086614173229" right="0.27559055118110237" top="0.98425196850393704" bottom="0.23622047244094491" header="0.59055118110236227" footer="0.15748031496062992"/>
  <pageSetup paperSize="9" scale="65" orientation="landscape" r:id="rId1"/>
  <headerFooter alignWithMargins="0">
    <oddHeader>&amp;L&amp;"ＭＳ Ｐゴシック,太字"&amp;16 3-2.Consolidated Statements of Cash Flow (half-year)&amp;R(unit : million)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Highlights</vt:lpstr>
      <vt:lpstr>PL annual</vt:lpstr>
      <vt:lpstr>PL 1Q</vt:lpstr>
      <vt:lpstr>PL 1H</vt:lpstr>
      <vt:lpstr>PL　9months</vt:lpstr>
      <vt:lpstr>BS</vt:lpstr>
      <vt:lpstr>CF annual</vt:lpstr>
      <vt:lpstr>CF 1Q</vt:lpstr>
      <vt:lpstr>CF 1H</vt:lpstr>
      <vt:lpstr>CF 9months</vt:lpstr>
      <vt:lpstr>Previous Seg1</vt:lpstr>
      <vt:lpstr>Previous Seg2</vt:lpstr>
      <vt:lpstr>New　Seg</vt:lpstr>
      <vt:lpstr>'Previous Seg1'!Print_Area</vt:lpstr>
      <vt:lpstr>BS!Print_Titles</vt:lpstr>
      <vt:lpstr>'Previous Seg1'!Print_Titles</vt:lpstr>
      <vt:lpstr>'Previous Seg2'!Print_Titles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 篤</dc:creator>
  <cp:lastModifiedBy>Windows ユーザー</cp:lastModifiedBy>
  <cp:lastPrinted>2018-11-01T03:00:51Z</cp:lastPrinted>
  <dcterms:created xsi:type="dcterms:W3CDTF">2004-05-01T07:49:06Z</dcterms:created>
  <dcterms:modified xsi:type="dcterms:W3CDTF">2019-01-29T02:49:45Z</dcterms:modified>
</cp:coreProperties>
</file>